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Для сайта УУТЭ\"/>
    </mc:Choice>
  </mc:AlternateContent>
  <bookViews>
    <workbookView xWindow="0" yWindow="0" windowWidth="19200" windowHeight="11595"/>
  </bookViews>
  <sheets>
    <sheet name="Для НАЧИСЛЕНИЯ" sheetId="2" r:id="rId1"/>
    <sheet name="Лист1" sheetId="3" r:id="rId2"/>
  </sheets>
  <definedNames>
    <definedName name="_xlnm._FilterDatabase" localSheetId="0" hidden="1">'Для НАЧИСЛЕНИЯ'!$A$2:$E$222</definedName>
  </definedNames>
  <calcPr calcId="152511"/>
</workbook>
</file>

<file path=xl/calcChain.xml><?xml version="1.0" encoding="utf-8"?>
<calcChain xmlns="http://schemas.openxmlformats.org/spreadsheetml/2006/main">
  <c r="D154" i="2" l="1"/>
  <c r="D87" i="2" l="1"/>
  <c r="D105" i="2"/>
  <c r="D90" i="2"/>
  <c r="D213" i="2" l="1"/>
  <c r="D198" i="2"/>
  <c r="D217" i="2"/>
  <c r="D188" i="2"/>
  <c r="D177" i="2"/>
  <c r="D176" i="2"/>
  <c r="D175" i="2"/>
  <c r="D43" i="2"/>
  <c r="D42" i="2"/>
  <c r="H32" i="3"/>
  <c r="H31" i="3"/>
  <c r="D170" i="2"/>
  <c r="D169" i="2"/>
  <c r="D168" i="2"/>
  <c r="H110" i="3"/>
  <c r="H109" i="3"/>
  <c r="H108" i="3"/>
  <c r="D162" i="2"/>
  <c r="D161" i="2"/>
  <c r="D156" i="2"/>
  <c r="D142" i="2"/>
  <c r="D141" i="2"/>
  <c r="D137" i="2"/>
  <c r="D128" i="2"/>
  <c r="D126" i="2"/>
  <c r="D125" i="2"/>
  <c r="D124" i="2"/>
  <c r="D123" i="2"/>
  <c r="D122" i="2"/>
  <c r="D121" i="2"/>
  <c r="D120" i="2"/>
  <c r="D116" i="2"/>
  <c r="D115" i="2"/>
  <c r="D215" i="2"/>
  <c r="D221" i="2"/>
  <c r="D109" i="2"/>
  <c r="D108" i="2"/>
  <c r="D107" i="2"/>
  <c r="D106" i="2"/>
  <c r="D103" i="2"/>
  <c r="D98" i="2"/>
  <c r="D86" i="2"/>
  <c r="D82" i="2"/>
  <c r="D81" i="2"/>
  <c r="D80" i="2"/>
  <c r="H61" i="3"/>
  <c r="H60" i="3"/>
  <c r="H59" i="3"/>
  <c r="H62" i="3"/>
  <c r="D62" i="2"/>
  <c r="D104" i="2"/>
  <c r="D59" i="2"/>
  <c r="D58" i="2"/>
  <c r="D57" i="2"/>
  <c r="H47" i="3"/>
  <c r="H46" i="3"/>
  <c r="D56" i="2"/>
  <c r="D34" i="2"/>
  <c r="D33" i="2"/>
  <c r="D29" i="2"/>
  <c r="D31" i="2"/>
  <c r="D28" i="2"/>
  <c r="D25" i="2"/>
  <c r="D24" i="2"/>
  <c r="D21" i="2"/>
  <c r="D19" i="2"/>
  <c r="D17" i="2"/>
  <c r="D189" i="2" l="1"/>
  <c r="E155" i="2"/>
  <c r="D155" i="2"/>
  <c r="E80" i="3"/>
  <c r="C80" i="3"/>
  <c r="D157" i="2"/>
  <c r="C104" i="3"/>
  <c r="D143" i="2"/>
  <c r="D99" i="2"/>
  <c r="C107" i="3"/>
  <c r="E83" i="3"/>
  <c r="C83" i="3"/>
  <c r="E92" i="3"/>
  <c r="C92" i="3"/>
  <c r="E87" i="3"/>
  <c r="C87" i="3"/>
  <c r="D83" i="3" l="1"/>
  <c r="B104" i="3" l="1"/>
  <c r="C101" i="3" s="1"/>
  <c r="C102" i="3"/>
  <c r="C100" i="3" l="1"/>
  <c r="D104" i="3" l="1"/>
  <c r="E103" i="3" s="1"/>
  <c r="B23" i="3" l="1"/>
  <c r="E82" i="3" l="1"/>
  <c r="B83" i="3"/>
  <c r="C81" i="3" s="1"/>
  <c r="C82" i="3" l="1"/>
  <c r="E81" i="3"/>
  <c r="E102" i="3"/>
  <c r="E101" i="3" l="1"/>
  <c r="B77" i="3"/>
  <c r="C76" i="3" s="1"/>
  <c r="D77" i="3"/>
  <c r="E74" i="3" s="1"/>
  <c r="E75" i="3" l="1"/>
  <c r="E76" i="3"/>
  <c r="C74" i="3"/>
  <c r="C73" i="3"/>
  <c r="C75" i="3"/>
  <c r="D16" i="3"/>
  <c r="E15" i="3" s="1"/>
  <c r="B16" i="3"/>
  <c r="C15" i="3" s="1"/>
  <c r="E14" i="3" l="1"/>
  <c r="C14" i="3"/>
  <c r="D118" i="3"/>
  <c r="D111" i="3" l="1"/>
  <c r="D10" i="3" l="1"/>
  <c r="B124" i="3" l="1"/>
  <c r="D62" i="3"/>
  <c r="C123" i="3" l="1"/>
  <c r="C122" i="3"/>
  <c r="E116" i="3"/>
  <c r="E61" i="3"/>
  <c r="E60" i="3"/>
  <c r="D142" i="3"/>
  <c r="E141" i="3" s="1"/>
  <c r="D121" i="3"/>
  <c r="E117" i="3"/>
  <c r="D115" i="3"/>
  <c r="E112" i="3" s="1"/>
  <c r="E110" i="3"/>
  <c r="D99" i="3"/>
  <c r="E97" i="3" s="1"/>
  <c r="D92" i="3"/>
  <c r="D87" i="3"/>
  <c r="D80" i="3"/>
  <c r="D72" i="3"/>
  <c r="E70" i="3" s="1"/>
  <c r="D69" i="3"/>
  <c r="E67" i="3" s="1"/>
  <c r="D66" i="3"/>
  <c r="E64" i="3" s="1"/>
  <c r="D58" i="3"/>
  <c r="D45" i="3"/>
  <c r="E44" i="3" s="1"/>
  <c r="D36" i="3"/>
  <c r="E35" i="3" s="1"/>
  <c r="D30" i="3"/>
  <c r="E29" i="3" s="1"/>
  <c r="D27" i="3"/>
  <c r="D24" i="3"/>
  <c r="E23" i="3" s="1"/>
  <c r="D19" i="3"/>
  <c r="E17" i="3" s="1"/>
  <c r="D13" i="3"/>
  <c r="B145" i="3"/>
  <c r="B142" i="3"/>
  <c r="C141" i="3" s="1"/>
  <c r="B139" i="3"/>
  <c r="C138" i="3" s="1"/>
  <c r="B136" i="3"/>
  <c r="C135" i="3" s="1"/>
  <c r="B133" i="3"/>
  <c r="C132" i="3" s="1"/>
  <c r="B130" i="3"/>
  <c r="B127" i="3"/>
  <c r="C126" i="3" s="1"/>
  <c r="B121" i="3"/>
  <c r="B118" i="3"/>
  <c r="C117" i="3" s="1"/>
  <c r="B115" i="3"/>
  <c r="C113" i="3" s="1"/>
  <c r="B111" i="3"/>
  <c r="C109" i="3" s="1"/>
  <c r="B107" i="3"/>
  <c r="B99" i="3"/>
  <c r="C98" i="3" s="1"/>
  <c r="B95" i="3"/>
  <c r="B92" i="3"/>
  <c r="B87" i="3"/>
  <c r="B80" i="3"/>
  <c r="B72" i="3"/>
  <c r="C70" i="3" s="1"/>
  <c r="B69" i="3"/>
  <c r="C67" i="3" s="1"/>
  <c r="B63" i="3"/>
  <c r="B66" i="3" s="1"/>
  <c r="C65" i="3" s="1"/>
  <c r="B62" i="3"/>
  <c r="B58" i="3"/>
  <c r="C57" i="3" s="1"/>
  <c r="B51" i="3"/>
  <c r="B48" i="3"/>
  <c r="C47" i="3" s="1"/>
  <c r="B45" i="3"/>
  <c r="C44" i="3" s="1"/>
  <c r="B42" i="3"/>
  <c r="C41" i="3" s="1"/>
  <c r="B39" i="3"/>
  <c r="C37" i="3" s="1"/>
  <c r="B36" i="3"/>
  <c r="C35" i="3" s="1"/>
  <c r="B33" i="3"/>
  <c r="C32" i="3" s="1"/>
  <c r="B30" i="3"/>
  <c r="C29" i="3" s="1"/>
  <c r="B27" i="3"/>
  <c r="B24" i="3"/>
  <c r="C21" i="3" s="1"/>
  <c r="B19" i="3"/>
  <c r="C18" i="3" s="1"/>
  <c r="B13" i="3"/>
  <c r="B10" i="3"/>
  <c r="B7" i="3"/>
  <c r="E119" i="3" l="1"/>
  <c r="E120" i="3"/>
  <c r="C59" i="3"/>
  <c r="C60" i="3"/>
  <c r="C61" i="3"/>
  <c r="C9" i="3"/>
  <c r="C8" i="3"/>
  <c r="C5" i="3"/>
  <c r="C6" i="3"/>
  <c r="E55" i="3"/>
  <c r="E54" i="3"/>
  <c r="C34" i="3"/>
  <c r="C38" i="3"/>
  <c r="C46" i="3"/>
  <c r="C68" i="3"/>
  <c r="C108" i="3"/>
  <c r="C131" i="3"/>
  <c r="C11" i="3"/>
  <c r="C12" i="3"/>
  <c r="C50" i="3"/>
  <c r="C49" i="3"/>
  <c r="C43" i="3"/>
  <c r="C97" i="3"/>
  <c r="C110" i="3"/>
  <c r="C125" i="3"/>
  <c r="C137" i="3"/>
  <c r="E140" i="3"/>
  <c r="E109" i="3"/>
  <c r="E68" i="3"/>
  <c r="E63" i="3"/>
  <c r="E52" i="3"/>
  <c r="E34" i="3"/>
  <c r="E28" i="3"/>
  <c r="E18" i="3"/>
  <c r="E11" i="3"/>
  <c r="E12" i="3"/>
  <c r="C22" i="3"/>
  <c r="C94" i="3"/>
  <c r="C93" i="3"/>
  <c r="C129" i="3"/>
  <c r="C128" i="3"/>
  <c r="E22" i="3"/>
  <c r="C52" i="3"/>
  <c r="C56" i="3"/>
  <c r="C71" i="3"/>
  <c r="C114" i="3"/>
  <c r="C116" i="3"/>
  <c r="C79" i="3"/>
  <c r="C78" i="3"/>
  <c r="C84" i="3"/>
  <c r="C86" i="3"/>
  <c r="C85" i="3"/>
  <c r="C106" i="3"/>
  <c r="C105" i="3"/>
  <c r="C120" i="3"/>
  <c r="C119" i="3"/>
  <c r="E84" i="3"/>
  <c r="E86" i="3"/>
  <c r="E85" i="3"/>
  <c r="C17" i="3"/>
  <c r="C20" i="3"/>
  <c r="E20" i="3"/>
  <c r="C28" i="3"/>
  <c r="C31" i="3"/>
  <c r="C40" i="3"/>
  <c r="E43" i="3"/>
  <c r="C54" i="3"/>
  <c r="E56" i="3"/>
  <c r="C64" i="3"/>
  <c r="E65" i="3"/>
  <c r="E71" i="3"/>
  <c r="E96" i="3"/>
  <c r="C112" i="3"/>
  <c r="E113" i="3"/>
  <c r="C134" i="3"/>
  <c r="C140" i="3"/>
  <c r="C26" i="3"/>
  <c r="C25" i="3"/>
  <c r="C89" i="3"/>
  <c r="C88" i="3"/>
  <c r="C91" i="3"/>
  <c r="C90" i="3"/>
  <c r="E89" i="3"/>
  <c r="E88" i="3"/>
  <c r="E91" i="3"/>
  <c r="E90" i="3"/>
  <c r="E21" i="3"/>
  <c r="C55" i="3"/>
  <c r="E53" i="3"/>
  <c r="E57" i="3"/>
  <c r="C96" i="3"/>
  <c r="E108" i="3"/>
  <c r="E114" i="3"/>
  <c r="C144" i="3"/>
  <c r="C143" i="3"/>
  <c r="E26" i="3"/>
  <c r="E25" i="3"/>
  <c r="E79" i="3"/>
  <c r="E78" i="3"/>
  <c r="C23" i="3"/>
  <c r="C53" i="3"/>
  <c r="C63" i="3"/>
</calcChain>
</file>

<file path=xl/sharedStrings.xml><?xml version="1.0" encoding="utf-8"?>
<sst xmlns="http://schemas.openxmlformats.org/spreadsheetml/2006/main" count="332" uniqueCount="242">
  <si>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</si>
  <si>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</si>
  <si>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</si>
  <si>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</si>
  <si>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</si>
  <si>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</si>
  <si>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</si>
  <si>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</si>
  <si>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</si>
  <si>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</si>
  <si>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</si>
  <si>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</si>
  <si>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</si>
  <si>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</si>
  <si>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</si>
  <si>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</si>
  <si>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</si>
  <si>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</si>
  <si>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</si>
  <si>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</si>
  <si>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</si>
  <si>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</si>
  <si>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</si>
  <si>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</si>
  <si>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</si>
  <si>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</si>
  <si>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</si>
  <si>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</si>
  <si>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</si>
  <si>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</si>
  <si>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</si>
  <si>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</si>
  <si>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</si>
  <si>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</si>
  <si>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</si>
  <si>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</si>
  <si>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</si>
  <si>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</si>
  <si>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</si>
  <si>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</si>
  <si>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</si>
  <si>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</si>
  <si>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</si>
  <si>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</si>
  <si>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</si>
  <si>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</si>
  <si>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</si>
  <si>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</si>
  <si>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</si>
  <si>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</si>
  <si>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</si>
  <si>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</si>
  <si>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</si>
  <si>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</si>
  <si>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</si>
  <si>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</si>
  <si>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</si>
  <si>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</si>
  <si>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</si>
  <si>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</si>
  <si>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</si>
  <si>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</si>
  <si>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</si>
  <si>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</si>
  <si>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</si>
  <si>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</si>
  <si>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</si>
  <si>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</si>
  <si>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</si>
  <si>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</si>
  <si>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</si>
  <si>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</si>
  <si>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</si>
  <si>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</si>
  <si>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</si>
  <si>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</si>
  <si>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</si>
  <si>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</si>
  <si>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</si>
  <si>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</si>
  <si>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</si>
  <si>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</si>
  <si>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</si>
  <si>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</si>
  <si>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</si>
  <si>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Количество УУТЭ</t>
  </si>
  <si>
    <t>Наличная ул., д.15 А с гвс</t>
  </si>
  <si>
    <t>Гаванская ул. ,д.2/97</t>
  </si>
  <si>
    <t>Гаванская ул. ,д.4</t>
  </si>
  <si>
    <t>Гаванская ул., д.24</t>
  </si>
  <si>
    <t>Гаванская ул., д.26</t>
  </si>
  <si>
    <t>Гаванская ул., д.37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</si>
  <si>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</si>
  <si>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</si>
  <si>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</si>
  <si>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</si>
  <si>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</si>
  <si>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</si>
  <si>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</si>
  <si>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</si>
  <si>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</si>
  <si>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</si>
  <si>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</si>
  <si>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</si>
  <si>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</si>
  <si>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</si>
  <si>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</si>
  <si>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</si>
  <si>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</si>
  <si>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</si>
  <si>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</si>
  <si>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</si>
  <si>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</si>
  <si>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</si>
  <si>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</si>
  <si>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</si>
  <si>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д.28 к.2</t>
  </si>
  <si>
    <t>Беринга ул., д.26 к.3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</si>
  <si>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</si>
  <si>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</si>
  <si>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</si>
  <si>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</si>
  <si>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,д.6</t>
  </si>
  <si>
    <t>Гаванская ул. ,д.7</t>
  </si>
  <si>
    <t>Гаванская ул. ,д.9</t>
  </si>
  <si>
    <t>Гаванская ул. ,д.10</t>
  </si>
  <si>
    <t>Гаванская ул., д.11</t>
  </si>
  <si>
    <t>Среднегаванский пр., д.14</t>
  </si>
  <si>
    <t>Гаванская ул., д.17</t>
  </si>
  <si>
    <t>Гаванская ул., д.38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</si>
  <si>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</si>
  <si>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</si>
  <si>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</si>
  <si>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</si>
  <si>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</si>
  <si>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</si>
  <si>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</si>
  <si>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</si>
  <si>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</si>
  <si>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</si>
  <si>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</si>
  <si>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д.10/97</t>
  </si>
  <si>
    <t>Карташихина ул., д.13</t>
  </si>
  <si>
    <t>Карташихина ул., д.19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</si>
  <si>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</si>
  <si>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</si>
  <si>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</si>
  <si>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</si>
  <si>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</si>
  <si>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д.5</t>
  </si>
  <si>
    <t>Наличная ул., д.7</t>
  </si>
  <si>
    <t xml:space="preserve">Наличная ул., д.15 </t>
  </si>
  <si>
    <t>Наличная ул., д.12</t>
  </si>
  <si>
    <t>Наличная ул., д.14</t>
  </si>
  <si>
    <t>Наличная ул., д.19</t>
  </si>
  <si>
    <t>Наличная ул., д.19 к.2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</si>
  <si>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</si>
  <si>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</si>
  <si>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</si>
  <si>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</si>
  <si>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</si>
  <si>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</si>
  <si>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</si>
  <si>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</si>
  <si>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</si>
  <si>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</si>
  <si>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</si>
  <si>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</si>
  <si>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</si>
  <si>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</si>
  <si>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Нахимова ул., д.14/41 лит.А</t>
  </si>
  <si>
    <t>Нахимова ул., д.14/41 лит.Б</t>
  </si>
  <si>
    <t>Опочинина ул., д.6</t>
  </si>
  <si>
    <t>Остоумова ул., д.10</t>
  </si>
  <si>
    <t>Среднегаванский пр., д.2/20 лит.А</t>
  </si>
  <si>
    <t>Среднегаванский пр., д.2/20 лит.Б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</si>
  <si>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</si>
  <si>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</si>
  <si>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</si>
  <si>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</si>
  <si>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</si>
  <si>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Средний пр., д.99/18 Гаванская лит.А</t>
  </si>
  <si>
    <t>Шевченко ул., д.9</t>
  </si>
  <si>
    <t>Шевченко ул., д.11</t>
  </si>
  <si>
    <t>Весельная ул., д. 11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</si>
  <si>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</si>
  <si>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</si>
  <si>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</si>
  <si>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</si>
  <si>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</si>
  <si>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</si>
  <si>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</si>
  <si>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</si>
  <si>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</si>
  <si>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д.34</t>
  </si>
  <si>
    <t>Шевченко ул., д.37</t>
  </si>
  <si>
    <t>Малый пр., д.70</t>
  </si>
  <si>
    <t>19 линия д.6</t>
  </si>
  <si>
    <t>Общая площадь дома</t>
  </si>
  <si>
    <t>18 линия д.13</t>
  </si>
  <si>
    <t>Гаванская ул., д.14 лит.Д (+Г)</t>
  </si>
  <si>
    <t>Гаванская ул., д.47 А (+УМВД)</t>
  </si>
  <si>
    <t>Кол-во человек</t>
  </si>
  <si>
    <t>ОТОПЛЕНИЯ</t>
  </si>
  <si>
    <t>ГВС</t>
  </si>
  <si>
    <t>Шевченко ул., д.16 (+Д)</t>
  </si>
  <si>
    <t>Беринга ул., д.32 к.1</t>
  </si>
  <si>
    <t>Детская ул., д.17 ж/д.</t>
  </si>
  <si>
    <t>Детская ул., д.17А с гвс общ.</t>
  </si>
  <si>
    <t>Детская ул., д.17 ж/д</t>
  </si>
  <si>
    <t>Беринга ул., д.32 к.3</t>
  </si>
  <si>
    <t>Беринга ул., д.34</t>
  </si>
  <si>
    <t>ГВС м3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</si>
  <si>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</si>
  <si>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</si>
  <si>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</si>
  <si>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</si>
  <si>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</si>
  <si>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д.7</t>
  </si>
  <si>
    <t>Карташихина ул., д.21</t>
  </si>
  <si>
    <t>Карташихина ул., д.22</t>
  </si>
  <si>
    <t>Карташихина ул., д.20</t>
  </si>
  <si>
    <t>Гаванская ул., д.35</t>
  </si>
  <si>
    <t>Среднегаванский пр., д.1/3</t>
  </si>
  <si>
    <t xml:space="preserve">Карташихина ул., д.22 А </t>
  </si>
  <si>
    <t>Карташихина ул., д.22 А с гвс</t>
  </si>
  <si>
    <t>Наличная ул., д.21</t>
  </si>
  <si>
    <t>Наличная ул., д.21 лит.Г с гвс</t>
  </si>
  <si>
    <t>Наличная ул., д.21 лит.А с гвс</t>
  </si>
  <si>
    <t>Морская наб., д.9 лит.А</t>
  </si>
  <si>
    <t>Морская наб., д.9 лит.В</t>
  </si>
  <si>
    <t>10 линия д.17</t>
  </si>
  <si>
    <t>Большой пр., д.62</t>
  </si>
  <si>
    <t>Нахимова ул., д.1</t>
  </si>
  <si>
    <t>Наличная ул., д.22</t>
  </si>
  <si>
    <t>опочин.16</t>
  </si>
  <si>
    <t>Наличная ул., д.21 лит.Г с гвс(с учетом площади Опоч.16)</t>
  </si>
  <si>
    <t>Опочинина ул., д.13 с гвс</t>
  </si>
  <si>
    <t>Гаванская ул., д.12 с гвс</t>
  </si>
  <si>
    <t>Расход   ГВС и отопления по ОДПУ за Март  месяц 2019 года для начисления населению.</t>
  </si>
  <si>
    <t>Отопление Гкал  Март 2019</t>
  </si>
  <si>
    <t>Площадь из таблицы  площадей ПДО на  01.03.2019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</si>
</sst>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6" fillId="3" borderId="0" xfId="0" applyFont="1" applyFill="1"/>
    <xf numFmtId="0" fontId="0" fillId="2" borderId="0" xfId="0" applyFill="1"/>
    <xf numFmtId="0" fontId="6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NumberFormat="1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2" fontId="12" fillId="2" borderId="0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/>
    </xf>
    <xf numFmtId="4" fontId="0" fillId="0" borderId="2" xfId="0" applyNumberFormat="1" applyBorder="1"/>
    <xf numFmtId="4" fontId="8" fillId="0" borderId="2" xfId="0" applyNumberFormat="1" applyFont="1" applyBorder="1"/>
    <xf numFmtId="4" fontId="6" fillId="3" borderId="2" xfId="0" applyNumberFormat="1" applyFont="1" applyFill="1" applyBorder="1"/>
    <xf numFmtId="4" fontId="8" fillId="3" borderId="2" xfId="0" applyNumberFormat="1" applyFont="1" applyFill="1" applyBorder="1"/>
    <xf numFmtId="4" fontId="0" fillId="2" borderId="2" xfId="0" applyNumberFormat="1" applyFont="1" applyFill="1" applyBorder="1"/>
    <xf numFmtId="4" fontId="11" fillId="2" borderId="2" xfId="0" applyNumberFormat="1" applyFont="1" applyFill="1" applyBorder="1"/>
    <xf numFmtId="4" fontId="0" fillId="0" borderId="2" xfId="0" applyNumberFormat="1" applyFont="1" applyBorder="1"/>
    <xf numFmtId="4" fontId="0" fillId="2" borderId="2" xfId="0" applyNumberFormat="1" applyFill="1" applyBorder="1"/>
    <xf numFmtId="4" fontId="0" fillId="0" borderId="0" xfId="0" applyNumberFormat="1"/>
    <xf numFmtId="4" fontId="8" fillId="0" borderId="0" xfId="0" applyNumberFormat="1" applyFont="1"/>
    <xf numFmtId="3" fontId="0" fillId="0" borderId="2" xfId="0" applyNumberFormat="1" applyBorder="1"/>
    <xf numFmtId="3" fontId="6" fillId="3" borderId="2" xfId="0" applyNumberFormat="1" applyFont="1" applyFill="1" applyBorder="1"/>
    <xf numFmtId="3" fontId="0" fillId="2" borderId="2" xfId="0" applyNumberFormat="1" applyFont="1" applyFill="1" applyBorder="1"/>
    <xf numFmtId="3" fontId="6" fillId="2" borderId="2" xfId="0" applyNumberFormat="1" applyFont="1" applyFill="1" applyBorder="1"/>
    <xf numFmtId="3" fontId="0" fillId="0" borderId="0" xfId="0" applyNumberFormat="1"/>
    <xf numFmtId="2" fontId="0" fillId="2" borderId="0" xfId="0" applyNumberFormat="1" applyFill="1"/>
    <xf numFmtId="0" fontId="9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8"/>
  <sheetViews>
    <sheetView tabSelected="1" topLeftCell="B25" zoomScaleNormal="100" workbookViewId="0">
      <selection activeCell="D54" sqref="D54"/>
    </sheetView>
  </sheetViews>
  <sheetFormatPr defaultRowHeight="15.75" x14ac:dyDescent="0.25"/>
  <cols>
    <col min="1" max="1" width="0" style="8" hidden="1" customWidth="1"/>
    <col min="2" max="2" width="6" style="8" customWidth="1"/>
    <col min="3" max="3" width="39.7109375" style="9" customWidth="1"/>
    <col min="4" max="4" width="10.5703125" style="10" customWidth="1"/>
    <col min="5" max="5" width="10" style="10" customWidth="1"/>
    <col min="6" max="16384" width="9.140625" style="8"/>
  </cols>
  <sheetData>
    <row r="1" spans="1:5" ht="38.25" customHeight="1" x14ac:dyDescent="0.25">
      <c r="B1" s="46" t="s">
        <v>239</v>
      </c>
      <c r="C1" s="46"/>
      <c r="D1" s="46"/>
      <c r="E1" s="46"/>
    </row>
    <row r="2" spans="1:5" ht="94.5" customHeight="1" x14ac:dyDescent="0.25">
      <c r="A2" s="21" t="s">
        <v>85</v>
      </c>
      <c r="B2" s="19" t="s">
        <v>57</v>
      </c>
      <c r="C2" s="28" t="s">
        <v>0</v>
      </c>
      <c r="D2" s="20" t="s">
        <v>240</v>
      </c>
      <c r="E2" s="20" t="s">
        <v>212</v>
      </c>
    </row>
    <row r="3" spans="1:5" ht="15" customHeight="1" x14ac:dyDescent="0.25">
      <c r="A3" s="11">
        <v>1</v>
      </c>
      <c r="B3" s="12">
        <v>1</v>
      </c>
      <c r="C3" s="22" t="s">
        <v>58</v>
      </c>
      <c r="D3" s="13">
        <v>109.49</v>
      </c>
      <c r="E3" s="11">
        <v>272.70999999999998</v>
      </c>
    </row>
    <row r="4" spans="1:5" ht="15" customHeight="1" x14ac:dyDescent="0.25">
      <c r="A4" s="11"/>
      <c r="B4" s="12">
        <v>2</v>
      </c>
      <c r="C4" s="22" t="s">
        <v>105</v>
      </c>
      <c r="D4" s="11">
        <v>71.69</v>
      </c>
      <c r="E4" s="11"/>
    </row>
    <row r="5" spans="1:5" ht="15" customHeight="1" x14ac:dyDescent="0.25">
      <c r="A5" s="11"/>
      <c r="B5" s="12">
        <v>3</v>
      </c>
      <c r="C5" s="22" t="s">
        <v>106</v>
      </c>
      <c r="D5" s="11">
        <v>121.59</v>
      </c>
      <c r="E5" s="11"/>
    </row>
    <row r="6" spans="1:5" ht="15" customHeight="1" x14ac:dyDescent="0.25">
      <c r="A6" s="11"/>
      <c r="B6" s="12">
        <v>4</v>
      </c>
      <c r="C6" s="22" t="s">
        <v>107</v>
      </c>
      <c r="D6" s="11">
        <v>79.510000000000005</v>
      </c>
      <c r="E6" s="11"/>
    </row>
    <row r="7" spans="1:5" ht="15" customHeight="1" x14ac:dyDescent="0.25">
      <c r="A7" s="11"/>
      <c r="B7" s="12">
        <v>5</v>
      </c>
      <c r="C7" s="22" t="s">
        <v>108</v>
      </c>
      <c r="D7" s="11">
        <v>140.84</v>
      </c>
      <c r="E7" s="11"/>
    </row>
    <row r="8" spans="1:5" ht="15" customHeight="1" x14ac:dyDescent="0.25">
      <c r="A8" s="11"/>
      <c r="B8" s="12">
        <v>6</v>
      </c>
      <c r="C8" s="22" t="s">
        <v>109</v>
      </c>
      <c r="D8" s="11">
        <v>107.32</v>
      </c>
      <c r="E8" s="11"/>
    </row>
    <row r="9" spans="1:5" ht="15" customHeight="1" x14ac:dyDescent="0.25">
      <c r="A9" s="11"/>
      <c r="B9" s="12">
        <v>7</v>
      </c>
      <c r="C9" s="22" t="s">
        <v>110</v>
      </c>
      <c r="D9" s="11">
        <v>97.85</v>
      </c>
      <c r="E9" s="11"/>
    </row>
    <row r="10" spans="1:5" ht="15" customHeight="1" x14ac:dyDescent="0.25">
      <c r="A10" s="11"/>
      <c r="B10" s="12">
        <v>8</v>
      </c>
      <c r="C10" s="22" t="s">
        <v>111</v>
      </c>
      <c r="D10" s="11">
        <v>107.96</v>
      </c>
      <c r="E10" s="11"/>
    </row>
    <row r="11" spans="1:5" ht="15" customHeight="1" x14ac:dyDescent="0.25">
      <c r="A11" s="11"/>
      <c r="B11" s="12">
        <v>9</v>
      </c>
      <c r="C11" s="22" t="s">
        <v>112</v>
      </c>
      <c r="D11" s="13">
        <v>105.21404687931555</v>
      </c>
      <c r="E11" s="11"/>
    </row>
    <row r="12" spans="1:5" ht="15" customHeight="1" x14ac:dyDescent="0.25">
      <c r="A12" s="11"/>
      <c r="B12" s="12">
        <v>10</v>
      </c>
      <c r="C12" s="22" t="s">
        <v>113</v>
      </c>
      <c r="D12" s="13">
        <v>65.435953120684445</v>
      </c>
      <c r="E12" s="11"/>
    </row>
    <row r="13" spans="1:5" ht="15" customHeight="1" x14ac:dyDescent="0.25">
      <c r="A13" s="11"/>
      <c r="B13" s="12">
        <v>11</v>
      </c>
      <c r="C13" s="22" t="s">
        <v>114</v>
      </c>
      <c r="D13" s="13">
        <v>93.676966756715927</v>
      </c>
      <c r="E13" s="11"/>
    </row>
    <row r="14" spans="1:5" ht="15" customHeight="1" x14ac:dyDescent="0.25">
      <c r="A14" s="11"/>
      <c r="B14" s="12">
        <v>12</v>
      </c>
      <c r="C14" s="22" t="s">
        <v>115</v>
      </c>
      <c r="D14" s="13">
        <v>45.603033243284067</v>
      </c>
      <c r="E14" s="11"/>
    </row>
    <row r="15" spans="1:5" ht="15" customHeight="1" x14ac:dyDescent="0.25">
      <c r="A15" s="11"/>
      <c r="B15" s="12">
        <v>13</v>
      </c>
      <c r="C15" s="22" t="s">
        <v>117</v>
      </c>
      <c r="D15" s="11">
        <v>75.86</v>
      </c>
      <c r="E15" s="11"/>
    </row>
    <row r="16" spans="1:5" ht="15" customHeight="1" x14ac:dyDescent="0.25">
      <c r="A16" s="11"/>
      <c r="B16" s="12">
        <v>14</v>
      </c>
      <c r="C16" s="22" t="s">
        <v>116</v>
      </c>
      <c r="D16" s="11">
        <v>61.18</v>
      </c>
      <c r="E16" s="11"/>
    </row>
    <row r="17" spans="1:5" ht="15" customHeight="1" x14ac:dyDescent="0.25">
      <c r="A17" s="11"/>
      <c r="B17" s="12">
        <v>15</v>
      </c>
      <c r="C17" s="22" t="s">
        <v>206</v>
      </c>
      <c r="D17" s="11">
        <f>2.89+125.63</f>
        <v>128.51999999999998</v>
      </c>
      <c r="E17" s="11">
        <v>423.52</v>
      </c>
    </row>
    <row r="18" spans="1:5" s="15" customFormat="1" ht="15" customHeight="1" x14ac:dyDescent="0.25">
      <c r="A18" s="14"/>
      <c r="B18" s="12">
        <v>16</v>
      </c>
      <c r="C18" s="22" t="s">
        <v>210</v>
      </c>
      <c r="D18" s="11">
        <v>141.59</v>
      </c>
      <c r="E18" s="11">
        <v>960.36</v>
      </c>
    </row>
    <row r="19" spans="1:5" s="15" customFormat="1" ht="15" customHeight="1" x14ac:dyDescent="0.25">
      <c r="A19" s="14"/>
      <c r="B19" s="12">
        <v>17</v>
      </c>
      <c r="C19" s="23" t="s">
        <v>211</v>
      </c>
      <c r="D19" s="11">
        <f>4.91+132.58</f>
        <v>137.49</v>
      </c>
      <c r="E19" s="11">
        <v>459.6</v>
      </c>
    </row>
    <row r="20" spans="1:5" s="10" customFormat="1" ht="15" customHeight="1" x14ac:dyDescent="0.25">
      <c r="A20" s="11">
        <v>1</v>
      </c>
      <c r="B20" s="12">
        <v>18</v>
      </c>
      <c r="C20" s="22" t="s">
        <v>1</v>
      </c>
      <c r="D20" s="13">
        <v>146.98242557104695</v>
      </c>
      <c r="E20" s="13">
        <v>549.03515151515148</v>
      </c>
    </row>
    <row r="21" spans="1:5" s="16" customFormat="1" ht="15" customHeight="1" x14ac:dyDescent="0.25">
      <c r="A21" s="14"/>
      <c r="B21" s="12">
        <v>19</v>
      </c>
      <c r="C21" s="22" t="s">
        <v>216</v>
      </c>
      <c r="D21" s="13">
        <f>1.69+114.222945217168</f>
        <v>115.912945217168</v>
      </c>
      <c r="E21" s="13">
        <v>452.35</v>
      </c>
    </row>
    <row r="22" spans="1:5" s="16" customFormat="1" ht="15" customHeight="1" x14ac:dyDescent="0.25">
      <c r="A22" s="14"/>
      <c r="B22" s="12">
        <v>20</v>
      </c>
      <c r="C22" s="22" t="s">
        <v>217</v>
      </c>
      <c r="D22" s="13">
        <v>54.087054782832197</v>
      </c>
      <c r="E22" s="13">
        <v>206.9832258064516</v>
      </c>
    </row>
    <row r="23" spans="1:5" s="10" customFormat="1" ht="15" customHeight="1" x14ac:dyDescent="0.25">
      <c r="A23" s="11"/>
      <c r="B23" s="12">
        <v>21</v>
      </c>
      <c r="C23" s="22" t="s">
        <v>118</v>
      </c>
      <c r="D23" s="11">
        <v>162.63999999999999</v>
      </c>
      <c r="E23" s="13"/>
    </row>
    <row r="24" spans="1:5" s="10" customFormat="1" ht="15" customHeight="1" x14ac:dyDescent="0.25">
      <c r="A24" s="11">
        <v>1</v>
      </c>
      <c r="B24" s="12">
        <v>22</v>
      </c>
      <c r="C24" s="22" t="s">
        <v>2</v>
      </c>
      <c r="D24" s="13">
        <f>1.591+135.84</f>
        <v>137.43100000000001</v>
      </c>
      <c r="E24" s="13">
        <v>350.28</v>
      </c>
    </row>
    <row r="25" spans="1:5" s="10" customFormat="1" ht="15" customHeight="1" x14ac:dyDescent="0.25">
      <c r="A25" s="11">
        <v>1</v>
      </c>
      <c r="B25" s="12">
        <v>23</v>
      </c>
      <c r="C25" s="22" t="s">
        <v>3</v>
      </c>
      <c r="D25" s="11">
        <f>1.85+83.72</f>
        <v>85.57</v>
      </c>
      <c r="E25" s="13">
        <v>340.58</v>
      </c>
    </row>
    <row r="26" spans="1:5" s="10" customFormat="1" ht="15" customHeight="1" x14ac:dyDescent="0.25">
      <c r="A26" s="11">
        <v>1</v>
      </c>
      <c r="B26" s="12">
        <v>24</v>
      </c>
      <c r="C26" s="22" t="s">
        <v>4</v>
      </c>
      <c r="D26" s="13">
        <v>37.406691798851753</v>
      </c>
      <c r="E26" s="13">
        <v>131.65</v>
      </c>
    </row>
    <row r="27" spans="1:5" s="10" customFormat="1" ht="15" customHeight="1" x14ac:dyDescent="0.25">
      <c r="A27" s="11"/>
      <c r="B27" s="12">
        <v>25</v>
      </c>
      <c r="C27" s="22" t="s">
        <v>5</v>
      </c>
      <c r="D27" s="13">
        <v>45.343308201148261</v>
      </c>
      <c r="E27" s="13">
        <v>108.92</v>
      </c>
    </row>
    <row r="28" spans="1:5" s="10" customFormat="1" ht="15" customHeight="1" x14ac:dyDescent="0.25">
      <c r="A28" s="11">
        <v>1</v>
      </c>
      <c r="B28" s="12">
        <v>26</v>
      </c>
      <c r="C28" s="22" t="s">
        <v>6</v>
      </c>
      <c r="D28" s="13">
        <f>3.12+89.95</f>
        <v>93.070000000000007</v>
      </c>
      <c r="E28" s="13">
        <v>302.82</v>
      </c>
    </row>
    <row r="29" spans="1:5" s="10" customFormat="1" ht="15" customHeight="1" x14ac:dyDescent="0.25">
      <c r="A29" s="11">
        <v>1</v>
      </c>
      <c r="B29" s="12">
        <v>27</v>
      </c>
      <c r="C29" s="22" t="s">
        <v>7</v>
      </c>
      <c r="D29" s="13">
        <f>0.44+104.167384309429</f>
        <v>104.60738430942899</v>
      </c>
      <c r="E29" s="13">
        <v>487.33</v>
      </c>
    </row>
    <row r="30" spans="1:5" s="10" customFormat="1" ht="15" customHeight="1" x14ac:dyDescent="0.25">
      <c r="A30" s="11"/>
      <c r="B30" s="12">
        <v>28</v>
      </c>
      <c r="C30" s="22" t="s">
        <v>59</v>
      </c>
      <c r="D30" s="13">
        <v>33.045940938350697</v>
      </c>
      <c r="E30" s="13">
        <v>214.7</v>
      </c>
    </row>
    <row r="31" spans="1:5" s="10" customFormat="1" ht="15" customHeight="1" x14ac:dyDescent="0.25">
      <c r="A31" s="11"/>
      <c r="B31" s="12">
        <v>29</v>
      </c>
      <c r="C31" s="22" t="s">
        <v>60</v>
      </c>
      <c r="D31" s="13">
        <f>0.18+30.6389335874191</f>
        <v>30.818933587419099</v>
      </c>
      <c r="E31" s="13">
        <v>132.87</v>
      </c>
    </row>
    <row r="32" spans="1:5" s="10" customFormat="1" ht="15" customHeight="1" x14ac:dyDescent="0.25">
      <c r="A32" s="11"/>
      <c r="B32" s="12">
        <v>30</v>
      </c>
      <c r="C32" s="22" t="s">
        <v>8</v>
      </c>
      <c r="D32" s="13">
        <v>78.327741164801594</v>
      </c>
      <c r="E32" s="13">
        <v>325.66989384288752</v>
      </c>
    </row>
    <row r="33" spans="1:5" s="10" customFormat="1" ht="15" customHeight="1" x14ac:dyDescent="0.25">
      <c r="A33" s="11">
        <v>1</v>
      </c>
      <c r="B33" s="12">
        <v>31</v>
      </c>
      <c r="C33" s="22" t="s">
        <v>61</v>
      </c>
      <c r="D33" s="13">
        <f>0.31+69.4113193300638</f>
        <v>69.721319330063807</v>
      </c>
      <c r="E33" s="13">
        <v>321.76</v>
      </c>
    </row>
    <row r="34" spans="1:5" s="10" customFormat="1" ht="15" customHeight="1" x14ac:dyDescent="0.25">
      <c r="A34" s="11"/>
      <c r="B34" s="12">
        <v>32</v>
      </c>
      <c r="C34" s="22" t="s">
        <v>62</v>
      </c>
      <c r="D34" s="13">
        <f>1.03+14.6686806699362</f>
        <v>15.698680669936198</v>
      </c>
      <c r="E34" s="13">
        <v>45.4</v>
      </c>
    </row>
    <row r="35" spans="1:5" s="10" customFormat="1" ht="15" customHeight="1" x14ac:dyDescent="0.25">
      <c r="A35" s="11">
        <v>1</v>
      </c>
      <c r="B35" s="12">
        <v>33</v>
      </c>
      <c r="C35" s="22" t="s">
        <v>63</v>
      </c>
      <c r="D35" s="13">
        <v>187.89670013110396</v>
      </c>
      <c r="E35" s="13">
        <v>795.26686567164188</v>
      </c>
    </row>
    <row r="36" spans="1:5" s="10" customFormat="1" ht="15" customHeight="1" x14ac:dyDescent="0.25">
      <c r="A36" s="11"/>
      <c r="B36" s="12">
        <v>34</v>
      </c>
      <c r="C36" s="22" t="s">
        <v>64</v>
      </c>
      <c r="D36" s="13">
        <v>53.273299868896032</v>
      </c>
      <c r="E36" s="13">
        <v>191.45313432835823</v>
      </c>
    </row>
    <row r="37" spans="1:5" s="10" customFormat="1" ht="15" customHeight="1" x14ac:dyDescent="0.25">
      <c r="A37" s="11"/>
      <c r="B37" s="12">
        <v>35</v>
      </c>
      <c r="C37" s="22" t="s">
        <v>119</v>
      </c>
      <c r="D37" s="11">
        <v>69.17</v>
      </c>
      <c r="E37" s="13"/>
    </row>
    <row r="38" spans="1:5" s="10" customFormat="1" ht="15" customHeight="1" x14ac:dyDescent="0.25">
      <c r="A38" s="11">
        <v>1</v>
      </c>
      <c r="B38" s="12">
        <v>36</v>
      </c>
      <c r="C38" s="22" t="s">
        <v>9</v>
      </c>
      <c r="D38" s="11">
        <v>140.13999999999999</v>
      </c>
      <c r="E38" s="13">
        <v>554.88</v>
      </c>
    </row>
    <row r="39" spans="1:5" s="10" customFormat="1" ht="15" customHeight="1" x14ac:dyDescent="0.25">
      <c r="A39" s="11"/>
      <c r="B39" s="12">
        <v>37</v>
      </c>
      <c r="C39" s="22" t="s">
        <v>120</v>
      </c>
      <c r="D39" s="11">
        <v>89.57</v>
      </c>
      <c r="E39" s="13"/>
    </row>
    <row r="40" spans="1:5" s="10" customFormat="1" ht="15" customHeight="1" x14ac:dyDescent="0.25">
      <c r="A40" s="11"/>
      <c r="B40" s="12">
        <v>38</v>
      </c>
      <c r="C40" s="22" t="s">
        <v>121</v>
      </c>
      <c r="D40" s="11">
        <v>112.44</v>
      </c>
      <c r="E40" s="13"/>
    </row>
    <row r="41" spans="1:5" s="10" customFormat="1" ht="15" customHeight="1" x14ac:dyDescent="0.25">
      <c r="A41" s="11">
        <v>1</v>
      </c>
      <c r="B41" s="12">
        <v>39</v>
      </c>
      <c r="C41" s="22" t="s">
        <v>10</v>
      </c>
      <c r="D41" s="11">
        <v>116.97</v>
      </c>
      <c r="E41" s="13">
        <v>407.51</v>
      </c>
    </row>
    <row r="42" spans="1:5" s="10" customFormat="1" ht="15" customHeight="1" x14ac:dyDescent="0.25">
      <c r="A42" s="11"/>
      <c r="B42" s="12">
        <v>40</v>
      </c>
      <c r="C42" s="22" t="s">
        <v>122</v>
      </c>
      <c r="D42" s="13">
        <f>0.77+104.188589468544</f>
        <v>104.95858946854399</v>
      </c>
      <c r="E42" s="13"/>
    </row>
    <row r="43" spans="1:5" s="10" customFormat="1" ht="15" customHeight="1" x14ac:dyDescent="0.25">
      <c r="A43" s="11"/>
      <c r="B43" s="12">
        <v>41</v>
      </c>
      <c r="C43" s="22" t="s">
        <v>214</v>
      </c>
      <c r="D43" s="13">
        <f>0.69+92.6214105314562</f>
        <v>93.311410531456204</v>
      </c>
      <c r="E43" s="13">
        <v>366.81</v>
      </c>
    </row>
    <row r="44" spans="1:5" s="10" customFormat="1" ht="15" customHeight="1" x14ac:dyDescent="0.25">
      <c r="A44" s="11"/>
      <c r="B44" s="12">
        <v>42</v>
      </c>
      <c r="C44" s="22" t="s">
        <v>87</v>
      </c>
      <c r="D44" s="13">
        <v>70.89998865324425</v>
      </c>
      <c r="E44" s="13">
        <v>273.86241258741256</v>
      </c>
    </row>
    <row r="45" spans="1:5" s="10" customFormat="1" ht="15" customHeight="1" x14ac:dyDescent="0.25">
      <c r="A45" s="11"/>
      <c r="B45" s="12">
        <v>43</v>
      </c>
      <c r="C45" s="22" t="s">
        <v>88</v>
      </c>
      <c r="D45" s="13">
        <v>73.780011346755771</v>
      </c>
      <c r="E45" s="13">
        <v>266.3075874125874</v>
      </c>
    </row>
    <row r="46" spans="1:5" s="10" customFormat="1" ht="15" customHeight="1" x14ac:dyDescent="0.25">
      <c r="A46" s="11"/>
      <c r="B46" s="12">
        <v>44</v>
      </c>
      <c r="C46" s="22" t="s">
        <v>123</v>
      </c>
      <c r="D46" s="11">
        <v>82.68</v>
      </c>
      <c r="E46" s="13"/>
    </row>
    <row r="47" spans="1:5" s="10" customFormat="1" ht="15" customHeight="1" x14ac:dyDescent="0.25">
      <c r="A47" s="11"/>
      <c r="B47" s="12">
        <v>45</v>
      </c>
      <c r="C47" s="22" t="s">
        <v>124</v>
      </c>
      <c r="D47" s="11">
        <v>65.63</v>
      </c>
      <c r="E47" s="13"/>
    </row>
    <row r="48" spans="1:5" s="10" customFormat="1" ht="15" customHeight="1" x14ac:dyDescent="0.25">
      <c r="A48" s="11"/>
      <c r="B48" s="12">
        <v>46</v>
      </c>
      <c r="C48" s="22" t="s">
        <v>125</v>
      </c>
      <c r="D48" s="13">
        <v>76.899988412934064</v>
      </c>
      <c r="E48" s="13"/>
    </row>
    <row r="49" spans="1:5" s="10" customFormat="1" ht="15" customHeight="1" x14ac:dyDescent="0.25">
      <c r="A49" s="11"/>
      <c r="B49" s="12">
        <v>47</v>
      </c>
      <c r="C49" s="22" t="s">
        <v>213</v>
      </c>
      <c r="D49" s="13">
        <v>19.830011587065936</v>
      </c>
      <c r="E49" s="13">
        <v>61.26</v>
      </c>
    </row>
    <row r="50" spans="1:5" s="10" customFormat="1" ht="15" customHeight="1" x14ac:dyDescent="0.25">
      <c r="A50" s="11"/>
      <c r="B50" s="12">
        <v>48</v>
      </c>
      <c r="C50" s="22" t="s">
        <v>126</v>
      </c>
      <c r="D50" s="13">
        <v>189.31057676610331</v>
      </c>
      <c r="E50" s="13"/>
    </row>
    <row r="51" spans="1:5" s="10" customFormat="1" ht="15" customHeight="1" x14ac:dyDescent="0.25">
      <c r="A51" s="11"/>
      <c r="B51" s="12">
        <v>49</v>
      </c>
      <c r="C51" s="22" t="s">
        <v>127</v>
      </c>
      <c r="D51" s="13">
        <v>38.019423233896717</v>
      </c>
      <c r="E51" s="13"/>
    </row>
    <row r="52" spans="1:5" s="10" customFormat="1" ht="15" customHeight="1" x14ac:dyDescent="0.25">
      <c r="A52" s="11">
        <v>1</v>
      </c>
      <c r="B52" s="12">
        <v>50</v>
      </c>
      <c r="C52" s="22" t="s">
        <v>75</v>
      </c>
      <c r="D52" s="13">
        <v>16.939106512223123</v>
      </c>
      <c r="E52" s="13">
        <v>59.462419354838701</v>
      </c>
    </row>
    <row r="53" spans="1:5" s="10" customFormat="1" ht="15" customHeight="1" x14ac:dyDescent="0.25">
      <c r="A53" s="11"/>
      <c r="B53" s="12">
        <v>51</v>
      </c>
      <c r="C53" s="22" t="s">
        <v>74</v>
      </c>
      <c r="D53" s="13">
        <v>32.480893487776882</v>
      </c>
      <c r="E53" s="13">
        <v>100.82758064516128</v>
      </c>
    </row>
    <row r="54" spans="1:5" s="10" customFormat="1" ht="15" customHeight="1" x14ac:dyDescent="0.25">
      <c r="A54" s="11">
        <v>1</v>
      </c>
      <c r="B54" s="12">
        <v>52</v>
      </c>
      <c r="C54" s="22" t="s">
        <v>11</v>
      </c>
      <c r="D54" s="27">
        <v>157.83000000000001</v>
      </c>
      <c r="E54" s="17">
        <v>411.88</v>
      </c>
    </row>
    <row r="55" spans="1:5" s="10" customFormat="1" ht="15" customHeight="1" x14ac:dyDescent="0.25">
      <c r="A55" s="11"/>
      <c r="B55" s="12">
        <v>53</v>
      </c>
      <c r="C55" s="22" t="s">
        <v>128</v>
      </c>
      <c r="D55" s="11">
        <v>71.599999999999994</v>
      </c>
      <c r="E55" s="13"/>
    </row>
    <row r="56" spans="1:5" s="10" customFormat="1" ht="15" customHeight="1" x14ac:dyDescent="0.25">
      <c r="A56" s="11">
        <v>2</v>
      </c>
      <c r="B56" s="12">
        <v>54</v>
      </c>
      <c r="C56" s="22" t="s">
        <v>12</v>
      </c>
      <c r="D56" s="11">
        <f>117.77+81.58+0.74</f>
        <v>200.09</v>
      </c>
      <c r="E56" s="13">
        <v>603.29</v>
      </c>
    </row>
    <row r="57" spans="1:5" s="10" customFormat="1" ht="15" customHeight="1" x14ac:dyDescent="0.25">
      <c r="A57" s="11"/>
      <c r="B57" s="12">
        <v>55</v>
      </c>
      <c r="C57" s="22" t="s">
        <v>89</v>
      </c>
      <c r="D57" s="13">
        <f>2.31+110.790257584576</f>
        <v>113.100257584576</v>
      </c>
      <c r="E57" s="13"/>
    </row>
    <row r="58" spans="1:5" s="10" customFormat="1" ht="15" customHeight="1" x14ac:dyDescent="0.25">
      <c r="A58" s="11"/>
      <c r="B58" s="12">
        <v>56</v>
      </c>
      <c r="C58" s="22" t="s">
        <v>215</v>
      </c>
      <c r="D58" s="13">
        <f>0.27+12.6897424154236</f>
        <v>12.9597424154236</v>
      </c>
      <c r="E58" s="13">
        <v>91.7</v>
      </c>
    </row>
    <row r="59" spans="1:5" s="10" customFormat="1" ht="15" customHeight="1" x14ac:dyDescent="0.25">
      <c r="A59" s="11">
        <v>1</v>
      </c>
      <c r="B59" s="12">
        <v>57</v>
      </c>
      <c r="C59" s="22" t="s">
        <v>13</v>
      </c>
      <c r="D59" s="11">
        <f>2.56+226.38</f>
        <v>228.94</v>
      </c>
      <c r="E59" s="13">
        <v>637.27</v>
      </c>
    </row>
    <row r="60" spans="1:5" s="10" customFormat="1" ht="15" customHeight="1" x14ac:dyDescent="0.25">
      <c r="A60" s="11"/>
      <c r="B60" s="12">
        <v>58</v>
      </c>
      <c r="C60" s="22" t="s">
        <v>91</v>
      </c>
      <c r="D60" s="11">
        <v>162.32</v>
      </c>
      <c r="E60" s="13"/>
    </row>
    <row r="61" spans="1:5" s="10" customFormat="1" ht="15" customHeight="1" x14ac:dyDescent="0.25">
      <c r="A61" s="11"/>
      <c r="B61" s="12">
        <v>59</v>
      </c>
      <c r="C61" s="22" t="s">
        <v>129</v>
      </c>
      <c r="D61" s="13">
        <v>152.37314960743771</v>
      </c>
      <c r="E61" s="13"/>
    </row>
    <row r="62" spans="1:5" s="10" customFormat="1" ht="15" customHeight="1" x14ac:dyDescent="0.25">
      <c r="A62" s="11"/>
      <c r="B62" s="12">
        <v>60</v>
      </c>
      <c r="C62" s="22" t="s">
        <v>14</v>
      </c>
      <c r="D62" s="13">
        <f>0.2+14.2768503925623</f>
        <v>14.4768503925623</v>
      </c>
      <c r="E62" s="13">
        <v>84.9</v>
      </c>
    </row>
    <row r="63" spans="1:5" s="10" customFormat="1" ht="15" customHeight="1" x14ac:dyDescent="0.25">
      <c r="A63" s="11"/>
      <c r="B63" s="12">
        <v>61</v>
      </c>
      <c r="C63" s="22" t="s">
        <v>130</v>
      </c>
      <c r="D63" s="11">
        <v>175.81</v>
      </c>
      <c r="E63" s="13"/>
    </row>
    <row r="64" spans="1:5" s="10" customFormat="1" ht="15" customHeight="1" x14ac:dyDescent="0.25">
      <c r="A64" s="11"/>
      <c r="B64" s="12">
        <v>62</v>
      </c>
      <c r="C64" s="23" t="s">
        <v>131</v>
      </c>
      <c r="D64" s="11">
        <v>112.16</v>
      </c>
      <c r="E64" s="13"/>
    </row>
    <row r="65" spans="1:5" s="10" customFormat="1" ht="15" customHeight="1" x14ac:dyDescent="0.25">
      <c r="A65" s="11"/>
      <c r="B65" s="12">
        <v>63</v>
      </c>
      <c r="C65" s="22" t="s">
        <v>15</v>
      </c>
      <c r="D65" s="11">
        <v>80.099999999999994</v>
      </c>
      <c r="E65" s="13">
        <v>734.42</v>
      </c>
    </row>
    <row r="66" spans="1:5" s="10" customFormat="1" ht="15" customHeight="1" x14ac:dyDescent="0.25">
      <c r="A66" s="11"/>
      <c r="B66" s="12">
        <v>64</v>
      </c>
      <c r="C66" s="22" t="s">
        <v>132</v>
      </c>
      <c r="D66" s="11">
        <v>158.78</v>
      </c>
      <c r="E66" s="13"/>
    </row>
    <row r="67" spans="1:5" s="10" customFormat="1" ht="15" customHeight="1" x14ac:dyDescent="0.25">
      <c r="A67" s="11"/>
      <c r="B67" s="12">
        <v>65</v>
      </c>
      <c r="C67" s="22" t="s">
        <v>133</v>
      </c>
      <c r="D67" s="11">
        <v>144.56</v>
      </c>
      <c r="E67" s="13"/>
    </row>
    <row r="68" spans="1:5" s="10" customFormat="1" ht="15" customHeight="1" x14ac:dyDescent="0.25">
      <c r="A68" s="11"/>
      <c r="B68" s="12">
        <v>66</v>
      </c>
      <c r="C68" s="22" t="s">
        <v>134</v>
      </c>
      <c r="D68" s="11">
        <v>117.1</v>
      </c>
      <c r="E68" s="13"/>
    </row>
    <row r="69" spans="1:5" s="10" customFormat="1" ht="15" customHeight="1" x14ac:dyDescent="0.25">
      <c r="A69" s="11"/>
      <c r="B69" s="12">
        <v>67</v>
      </c>
      <c r="C69" s="22" t="s">
        <v>96</v>
      </c>
      <c r="D69" s="13">
        <v>80.400364065532102</v>
      </c>
      <c r="E69" s="13">
        <v>284.48</v>
      </c>
    </row>
    <row r="70" spans="1:5" s="10" customFormat="1" ht="15" customHeight="1" x14ac:dyDescent="0.25">
      <c r="A70" s="11"/>
      <c r="B70" s="12">
        <v>68</v>
      </c>
      <c r="C70" s="22" t="s">
        <v>97</v>
      </c>
      <c r="D70" s="13">
        <v>80.323103431318785</v>
      </c>
      <c r="E70" s="13">
        <v>260.82</v>
      </c>
    </row>
    <row r="71" spans="1:5" s="10" customFormat="1" ht="15" customHeight="1" x14ac:dyDescent="0.25">
      <c r="A71" s="11"/>
      <c r="B71" s="12">
        <v>69</v>
      </c>
      <c r="C71" s="22" t="s">
        <v>98</v>
      </c>
      <c r="D71" s="13">
        <v>18.664796833094389</v>
      </c>
      <c r="E71" s="13">
        <v>27.69127952755905</v>
      </c>
    </row>
    <row r="72" spans="1:5" s="10" customFormat="1" ht="15" customHeight="1" x14ac:dyDescent="0.25">
      <c r="A72" s="11"/>
      <c r="B72" s="12">
        <v>70</v>
      </c>
      <c r="C72" s="22" t="s">
        <v>99</v>
      </c>
      <c r="D72" s="13">
        <v>51.955743333875525</v>
      </c>
      <c r="E72" s="13">
        <v>131.44999999999999</v>
      </c>
    </row>
    <row r="73" spans="1:5" s="10" customFormat="1" ht="15" customHeight="1" x14ac:dyDescent="0.25">
      <c r="A73" s="11"/>
      <c r="B73" s="12">
        <v>71</v>
      </c>
      <c r="C73" s="22" t="s">
        <v>100</v>
      </c>
      <c r="D73" s="13">
        <v>53.556360025571294</v>
      </c>
      <c r="E73" s="13">
        <v>181.68</v>
      </c>
    </row>
    <row r="74" spans="1:5" s="10" customFormat="1" ht="15" customHeight="1" x14ac:dyDescent="0.25">
      <c r="A74" s="11"/>
      <c r="B74" s="12">
        <v>72</v>
      </c>
      <c r="C74" s="22" t="s">
        <v>101</v>
      </c>
      <c r="D74" s="13">
        <v>51.029632310607923</v>
      </c>
      <c r="E74" s="13">
        <v>195.96905511811025</v>
      </c>
    </row>
    <row r="75" spans="1:5" s="10" customFormat="1" ht="15" customHeight="1" x14ac:dyDescent="0.25">
      <c r="A75" s="11"/>
      <c r="B75" s="12">
        <v>73</v>
      </c>
      <c r="C75" s="22" t="s">
        <v>135</v>
      </c>
      <c r="D75" s="11">
        <v>158.72999999999999</v>
      </c>
      <c r="E75" s="13"/>
    </row>
    <row r="76" spans="1:5" s="10" customFormat="1" ht="15" customHeight="1" x14ac:dyDescent="0.25">
      <c r="A76" s="11">
        <v>1</v>
      </c>
      <c r="B76" s="12">
        <v>74</v>
      </c>
      <c r="C76" s="22" t="s">
        <v>16</v>
      </c>
      <c r="D76" s="11">
        <v>87.98</v>
      </c>
      <c r="E76" s="13">
        <v>434.88</v>
      </c>
    </row>
    <row r="77" spans="1:5" s="10" customFormat="1" ht="15" customHeight="1" x14ac:dyDescent="0.25">
      <c r="A77" s="11">
        <v>1</v>
      </c>
      <c r="B77" s="12">
        <v>75</v>
      </c>
      <c r="C77" s="22" t="s">
        <v>17</v>
      </c>
      <c r="D77" s="11">
        <v>168.31</v>
      </c>
      <c r="E77" s="13">
        <v>899.38</v>
      </c>
    </row>
    <row r="78" spans="1:5" s="10" customFormat="1" ht="15" customHeight="1" x14ac:dyDescent="0.25">
      <c r="A78" s="11"/>
      <c r="B78" s="12">
        <v>76</v>
      </c>
      <c r="C78" s="22" t="s">
        <v>136</v>
      </c>
      <c r="D78" s="11">
        <v>70.05</v>
      </c>
      <c r="E78" s="13"/>
    </row>
    <row r="79" spans="1:5" s="10" customFormat="1" ht="15" customHeight="1" x14ac:dyDescent="0.25">
      <c r="A79" s="11"/>
      <c r="B79" s="12">
        <v>77</v>
      </c>
      <c r="C79" s="22" t="s">
        <v>137</v>
      </c>
      <c r="D79" s="11">
        <v>79.290000000000006</v>
      </c>
      <c r="E79" s="13"/>
    </row>
    <row r="80" spans="1:5" s="10" customFormat="1" ht="15" customHeight="1" x14ac:dyDescent="0.25">
      <c r="A80" s="11"/>
      <c r="B80" s="12">
        <v>78</v>
      </c>
      <c r="C80" s="22" t="s">
        <v>207</v>
      </c>
      <c r="D80" s="13">
        <f>0.91+96.3558831441009</f>
        <v>97.265883144100897</v>
      </c>
      <c r="E80" s="13"/>
    </row>
    <row r="81" spans="1:5" s="10" customFormat="1" ht="15" customHeight="1" x14ac:dyDescent="0.25">
      <c r="A81" s="11"/>
      <c r="B81" s="12">
        <v>79</v>
      </c>
      <c r="C81" s="22" t="s">
        <v>84</v>
      </c>
      <c r="D81" s="13">
        <f>0.01+0.900347564494793</f>
        <v>0.91034756449479304</v>
      </c>
      <c r="E81" s="13">
        <v>7.06</v>
      </c>
    </row>
    <row r="82" spans="1:5" s="10" customFormat="1" ht="15" customHeight="1" x14ac:dyDescent="0.25">
      <c r="A82" s="11"/>
      <c r="B82" s="12">
        <v>80</v>
      </c>
      <c r="C82" s="22" t="s">
        <v>208</v>
      </c>
      <c r="D82" s="13">
        <f>0.21+22.0937692914043</f>
        <v>22.303769291404301</v>
      </c>
      <c r="E82" s="13">
        <v>128.82</v>
      </c>
    </row>
    <row r="83" spans="1:5" s="10" customFormat="1" ht="15" customHeight="1" x14ac:dyDescent="0.25">
      <c r="A83" s="11"/>
      <c r="B83" s="12">
        <v>81</v>
      </c>
      <c r="C83" s="22" t="s">
        <v>138</v>
      </c>
      <c r="D83" s="11">
        <v>56.13</v>
      </c>
      <c r="E83" s="13"/>
    </row>
    <row r="84" spans="1:5" s="10" customFormat="1" ht="15" customHeight="1" x14ac:dyDescent="0.25">
      <c r="A84" s="11"/>
      <c r="B84" s="12">
        <v>82</v>
      </c>
      <c r="C84" s="22" t="s">
        <v>139</v>
      </c>
      <c r="D84" s="11">
        <v>62.87</v>
      </c>
      <c r="E84" s="13"/>
    </row>
    <row r="85" spans="1:5" s="10" customFormat="1" ht="15" customHeight="1" x14ac:dyDescent="0.25">
      <c r="A85" s="11">
        <v>1</v>
      </c>
      <c r="B85" s="12">
        <v>83</v>
      </c>
      <c r="C85" s="22" t="s">
        <v>18</v>
      </c>
      <c r="D85" s="11">
        <v>79.760000000000005</v>
      </c>
      <c r="E85" s="13">
        <v>307.83999999999997</v>
      </c>
    </row>
    <row r="86" spans="1:5" s="10" customFormat="1" ht="15" customHeight="1" x14ac:dyDescent="0.25">
      <c r="A86" s="11"/>
      <c r="B86" s="12">
        <v>84</v>
      </c>
      <c r="C86" s="22" t="s">
        <v>92</v>
      </c>
      <c r="D86" s="13">
        <f>3.01+75.8503552966066</f>
        <v>78.860355296606599</v>
      </c>
      <c r="E86" s="13">
        <v>227.09</v>
      </c>
    </row>
    <row r="87" spans="1:5" s="10" customFormat="1" ht="15" customHeight="1" x14ac:dyDescent="0.25">
      <c r="A87" s="11"/>
      <c r="B87" s="12">
        <v>85</v>
      </c>
      <c r="C87" s="22" t="s">
        <v>93</v>
      </c>
      <c r="D87" s="13">
        <f>3.3+51.7946769487998+0.012</f>
        <v>55.106676948799795</v>
      </c>
      <c r="E87" s="13">
        <v>217.86</v>
      </c>
    </row>
    <row r="88" spans="1:5" s="10" customFormat="1" ht="15" customHeight="1" x14ac:dyDescent="0.25">
      <c r="A88" s="11"/>
      <c r="B88" s="12">
        <v>86</v>
      </c>
      <c r="C88" s="22" t="s">
        <v>94</v>
      </c>
      <c r="D88" s="13">
        <v>25.504967754593693</v>
      </c>
      <c r="E88" s="13">
        <v>156.15</v>
      </c>
    </row>
    <row r="89" spans="1:5" s="10" customFormat="1" ht="15" customHeight="1" x14ac:dyDescent="0.25">
      <c r="A89" s="11"/>
      <c r="B89" s="12">
        <v>87</v>
      </c>
      <c r="C89" s="22" t="s">
        <v>140</v>
      </c>
      <c r="D89" s="11">
        <v>116.95</v>
      </c>
      <c r="E89" s="13"/>
    </row>
    <row r="90" spans="1:5" s="10" customFormat="1" ht="15" customHeight="1" x14ac:dyDescent="0.25">
      <c r="A90" s="11">
        <v>1</v>
      </c>
      <c r="B90" s="12">
        <v>88</v>
      </c>
      <c r="C90" s="22" t="s">
        <v>19</v>
      </c>
      <c r="D90" s="13">
        <f>109.709129659267+0.82</f>
        <v>110.529129659267</v>
      </c>
      <c r="E90" s="13">
        <v>292.23</v>
      </c>
    </row>
    <row r="91" spans="1:5" s="10" customFormat="1" ht="15" customHeight="1" x14ac:dyDescent="0.25">
      <c r="A91" s="11"/>
      <c r="B91" s="12">
        <v>89</v>
      </c>
      <c r="C91" s="22" t="s">
        <v>20</v>
      </c>
      <c r="D91" s="13">
        <v>25.00087034073324</v>
      </c>
      <c r="E91" s="13">
        <v>108.24</v>
      </c>
    </row>
    <row r="92" spans="1:5" s="10" customFormat="1" ht="15" customHeight="1" x14ac:dyDescent="0.25">
      <c r="A92" s="11">
        <v>1</v>
      </c>
      <c r="B92" s="12">
        <v>90</v>
      </c>
      <c r="C92" s="22" t="s">
        <v>21</v>
      </c>
      <c r="D92" s="11">
        <v>61.69</v>
      </c>
      <c r="E92" s="13">
        <v>249</v>
      </c>
    </row>
    <row r="93" spans="1:5" s="16" customFormat="1" ht="15" customHeight="1" x14ac:dyDescent="0.25">
      <c r="A93" s="14"/>
      <c r="B93" s="12">
        <v>91</v>
      </c>
      <c r="C93" s="22" t="s">
        <v>218</v>
      </c>
      <c r="D93" s="11">
        <v>72.64</v>
      </c>
      <c r="E93" s="13"/>
    </row>
    <row r="94" spans="1:5" s="10" customFormat="1" ht="15" customHeight="1" x14ac:dyDescent="0.25">
      <c r="A94" s="11"/>
      <c r="B94" s="12">
        <v>92</v>
      </c>
      <c r="C94" s="22" t="s">
        <v>141</v>
      </c>
      <c r="D94" s="11">
        <v>186.52</v>
      </c>
      <c r="E94" s="13"/>
    </row>
    <row r="95" spans="1:5" s="10" customFormat="1" ht="15" customHeight="1" x14ac:dyDescent="0.25">
      <c r="A95" s="11">
        <v>1</v>
      </c>
      <c r="B95" s="12">
        <v>93</v>
      </c>
      <c r="C95" s="22" t="s">
        <v>22</v>
      </c>
      <c r="D95" s="13">
        <v>47.014399011857172</v>
      </c>
      <c r="E95" s="13">
        <v>174.93524590163932</v>
      </c>
    </row>
    <row r="96" spans="1:5" s="10" customFormat="1" ht="15" customHeight="1" x14ac:dyDescent="0.25">
      <c r="A96" s="11"/>
      <c r="B96" s="12">
        <v>94</v>
      </c>
      <c r="C96" s="22" t="s">
        <v>23</v>
      </c>
      <c r="D96" s="13">
        <v>41.065600988142833</v>
      </c>
      <c r="E96" s="13">
        <v>153.40475409836063</v>
      </c>
    </row>
    <row r="97" spans="1:5" s="10" customFormat="1" ht="15" customHeight="1" x14ac:dyDescent="0.25">
      <c r="A97" s="11"/>
      <c r="B97" s="12">
        <v>95</v>
      </c>
      <c r="C97" s="22" t="s">
        <v>142</v>
      </c>
      <c r="D97" s="11">
        <v>73.3</v>
      </c>
      <c r="E97" s="13"/>
    </row>
    <row r="98" spans="1:5" s="10" customFormat="1" ht="15" customHeight="1" x14ac:dyDescent="0.25">
      <c r="A98" s="11">
        <v>1</v>
      </c>
      <c r="B98" s="12">
        <v>96</v>
      </c>
      <c r="C98" s="22" t="s">
        <v>24</v>
      </c>
      <c r="D98" s="11">
        <f>2.05+65.14</f>
        <v>67.19</v>
      </c>
      <c r="E98" s="13">
        <v>233.21</v>
      </c>
    </row>
    <row r="99" spans="1:5" s="10" customFormat="1" ht="15" customHeight="1" x14ac:dyDescent="0.25">
      <c r="A99" s="11"/>
      <c r="B99" s="12">
        <v>97</v>
      </c>
      <c r="C99" s="22" t="s">
        <v>143</v>
      </c>
      <c r="D99" s="11">
        <f>140.05+114.64</f>
        <v>254.69</v>
      </c>
      <c r="E99" s="13"/>
    </row>
    <row r="100" spans="1:5" s="16" customFormat="1" ht="15" customHeight="1" x14ac:dyDescent="0.25">
      <c r="A100" s="14"/>
      <c r="B100" s="12">
        <v>98</v>
      </c>
      <c r="C100" s="22" t="s">
        <v>219</v>
      </c>
      <c r="D100" s="11">
        <v>155.97</v>
      </c>
      <c r="E100" s="13"/>
    </row>
    <row r="101" spans="1:5" s="16" customFormat="1" ht="15" customHeight="1" x14ac:dyDescent="0.25">
      <c r="A101" s="14"/>
      <c r="B101" s="12">
        <v>99</v>
      </c>
      <c r="C101" s="22" t="s">
        <v>220</v>
      </c>
      <c r="D101" s="13">
        <v>59.371039581330088</v>
      </c>
      <c r="E101" s="13"/>
    </row>
    <row r="102" spans="1:5" s="16" customFormat="1" ht="15" customHeight="1" x14ac:dyDescent="0.25">
      <c r="A102" s="14"/>
      <c r="B102" s="12">
        <v>100</v>
      </c>
      <c r="C102" s="22" t="s">
        <v>225</v>
      </c>
      <c r="D102" s="13">
        <v>22.361826636611546</v>
      </c>
      <c r="E102" s="13">
        <v>51.72</v>
      </c>
    </row>
    <row r="103" spans="1:5" s="16" customFormat="1" ht="15" customHeight="1" x14ac:dyDescent="0.25">
      <c r="A103" s="14"/>
      <c r="B103" s="12">
        <v>101</v>
      </c>
      <c r="C103" s="22" t="s">
        <v>221</v>
      </c>
      <c r="D103" s="13">
        <f>0.42+20.3244225161178</f>
        <v>20.744422516117801</v>
      </c>
      <c r="E103" s="13">
        <v>64.28</v>
      </c>
    </row>
    <row r="104" spans="1:5" s="16" customFormat="1" ht="15" customHeight="1" x14ac:dyDescent="0.25">
      <c r="A104" s="14"/>
      <c r="B104" s="12">
        <v>102</v>
      </c>
      <c r="C104" s="22" t="s">
        <v>222</v>
      </c>
      <c r="D104" s="13">
        <f>0.21+74.6027112659405</f>
        <v>74.812711265940493</v>
      </c>
      <c r="E104" s="13">
        <v>247.54</v>
      </c>
    </row>
    <row r="105" spans="1:5" s="10" customFormat="1" ht="15" customHeight="1" x14ac:dyDescent="0.25">
      <c r="A105" s="11">
        <v>5</v>
      </c>
      <c r="B105" s="12">
        <v>103</v>
      </c>
      <c r="C105" s="22" t="s">
        <v>25</v>
      </c>
      <c r="D105" s="11">
        <f>101.61+193.92+137.28+105.53+207.59+5.34+0.04</f>
        <v>751.31</v>
      </c>
      <c r="E105" s="27">
        <v>2750.65</v>
      </c>
    </row>
    <row r="106" spans="1:5" s="10" customFormat="1" ht="15" customHeight="1" x14ac:dyDescent="0.25">
      <c r="A106" s="11">
        <v>8</v>
      </c>
      <c r="B106" s="12">
        <v>104</v>
      </c>
      <c r="C106" s="22" t="s">
        <v>70</v>
      </c>
      <c r="D106" s="13">
        <f>13.79+682.068975136866</f>
        <v>695.85897513686598</v>
      </c>
      <c r="E106" s="13">
        <v>2347.66</v>
      </c>
    </row>
    <row r="107" spans="1:5" s="10" customFormat="1" ht="18" customHeight="1" x14ac:dyDescent="0.25">
      <c r="A107" s="11"/>
      <c r="B107" s="12">
        <v>105</v>
      </c>
      <c r="C107" s="22" t="s">
        <v>80</v>
      </c>
      <c r="D107" s="13">
        <f>29.44+763.311024863134</f>
        <v>792.75102486313403</v>
      </c>
      <c r="E107" s="13">
        <v>2557.5700000000002</v>
      </c>
    </row>
    <row r="108" spans="1:5" s="10" customFormat="1" ht="15" customHeight="1" x14ac:dyDescent="0.25">
      <c r="A108" s="11">
        <v>2</v>
      </c>
      <c r="B108" s="12">
        <v>106</v>
      </c>
      <c r="C108" s="22" t="s">
        <v>26</v>
      </c>
      <c r="D108" s="11">
        <f>219.38+123.13+0.3</f>
        <v>342.81</v>
      </c>
      <c r="E108" s="13">
        <v>975.88</v>
      </c>
    </row>
    <row r="109" spans="1:5" s="10" customFormat="1" ht="15" customHeight="1" x14ac:dyDescent="0.25">
      <c r="A109" s="11">
        <v>5</v>
      </c>
      <c r="B109" s="12">
        <v>107</v>
      </c>
      <c r="C109" s="22" t="s">
        <v>27</v>
      </c>
      <c r="D109" s="11">
        <f>131.56+214.84+92.71+190.98+95.31+14.7</f>
        <v>740.09999999999991</v>
      </c>
      <c r="E109" s="13">
        <v>2525.62</v>
      </c>
    </row>
    <row r="110" spans="1:5" s="10" customFormat="1" ht="15" customHeight="1" x14ac:dyDescent="0.25">
      <c r="A110" s="11"/>
      <c r="B110" s="12">
        <v>108</v>
      </c>
      <c r="C110" s="22" t="s">
        <v>144</v>
      </c>
      <c r="D110" s="13">
        <v>72.47</v>
      </c>
      <c r="E110" s="13"/>
    </row>
    <row r="111" spans="1:5" s="10" customFormat="1" ht="15" customHeight="1" x14ac:dyDescent="0.25">
      <c r="A111" s="11"/>
      <c r="B111" s="12">
        <v>109</v>
      </c>
      <c r="C111" s="22" t="s">
        <v>145</v>
      </c>
      <c r="D111" s="11">
        <v>63.32</v>
      </c>
      <c r="E111" s="13"/>
    </row>
    <row r="112" spans="1:5" s="10" customFormat="1" ht="15" customHeight="1" x14ac:dyDescent="0.25">
      <c r="A112" s="11"/>
      <c r="B112" s="12">
        <v>110</v>
      </c>
      <c r="C112" s="22" t="s">
        <v>146</v>
      </c>
      <c r="D112" s="11">
        <v>148.01</v>
      </c>
      <c r="E112" s="13"/>
    </row>
    <row r="113" spans="1:5" s="10" customFormat="1" ht="15" customHeight="1" x14ac:dyDescent="0.25">
      <c r="A113" s="11"/>
      <c r="B113" s="12">
        <v>111</v>
      </c>
      <c r="C113" s="22" t="s">
        <v>147</v>
      </c>
      <c r="D113" s="11">
        <v>61.48</v>
      </c>
      <c r="E113" s="13"/>
    </row>
    <row r="114" spans="1:5" s="10" customFormat="1" ht="15" customHeight="1" x14ac:dyDescent="0.25">
      <c r="A114" s="11"/>
      <c r="B114" s="12">
        <v>112</v>
      </c>
      <c r="C114" s="22" t="s">
        <v>148</v>
      </c>
      <c r="D114" s="13">
        <v>76.84</v>
      </c>
      <c r="E114" s="13"/>
    </row>
    <row r="115" spans="1:5" s="10" customFormat="1" ht="15" customHeight="1" x14ac:dyDescent="0.25">
      <c r="A115" s="11">
        <v>3</v>
      </c>
      <c r="B115" s="12">
        <v>113</v>
      </c>
      <c r="C115" s="22" t="s">
        <v>28</v>
      </c>
      <c r="D115" s="11">
        <f>167.7+81.84+170.41+7.92</f>
        <v>427.87</v>
      </c>
      <c r="E115" s="13">
        <v>1638.21</v>
      </c>
    </row>
    <row r="116" spans="1:5" s="10" customFormat="1" ht="15" customHeight="1" x14ac:dyDescent="0.25">
      <c r="A116" s="11">
        <v>1</v>
      </c>
      <c r="B116" s="12">
        <v>114</v>
      </c>
      <c r="C116" s="22" t="s">
        <v>29</v>
      </c>
      <c r="D116" s="11">
        <f>8.71+156.23</f>
        <v>164.94</v>
      </c>
      <c r="E116" s="13">
        <v>699.21</v>
      </c>
    </row>
    <row r="117" spans="1:5" s="16" customFormat="1" ht="15" customHeight="1" x14ac:dyDescent="0.25">
      <c r="A117" s="14"/>
      <c r="B117" s="12">
        <v>115</v>
      </c>
      <c r="C117" s="22" t="s">
        <v>229</v>
      </c>
      <c r="D117" s="13">
        <v>727.55041778669181</v>
      </c>
      <c r="E117" s="13">
        <v>2188.54</v>
      </c>
    </row>
    <row r="118" spans="1:5" s="16" customFormat="1" ht="15" customHeight="1" x14ac:dyDescent="0.25">
      <c r="A118" s="14"/>
      <c r="B118" s="12">
        <v>116</v>
      </c>
      <c r="C118" s="22" t="s">
        <v>230</v>
      </c>
      <c r="D118" s="13">
        <v>196.80958221330823</v>
      </c>
      <c r="E118" s="13">
        <v>452.99</v>
      </c>
    </row>
    <row r="119" spans="1:5" s="10" customFormat="1" ht="15" customHeight="1" x14ac:dyDescent="0.25">
      <c r="A119" s="11"/>
      <c r="B119" s="12">
        <v>117</v>
      </c>
      <c r="C119" s="22" t="s">
        <v>102</v>
      </c>
      <c r="D119" s="13">
        <v>1130.3984958468479</v>
      </c>
      <c r="E119" s="13">
        <v>2965.99</v>
      </c>
    </row>
    <row r="120" spans="1:5" s="10" customFormat="1" ht="15" customHeight="1" x14ac:dyDescent="0.25">
      <c r="A120" s="11"/>
      <c r="B120" s="12">
        <v>118</v>
      </c>
      <c r="C120" s="22" t="s">
        <v>103</v>
      </c>
      <c r="D120" s="13">
        <f>0.83+227.57330560549</f>
        <v>228.40330560549</v>
      </c>
      <c r="E120" s="13">
        <v>573.71</v>
      </c>
    </row>
    <row r="121" spans="1:5" s="10" customFormat="1" ht="15" customHeight="1" x14ac:dyDescent="0.25">
      <c r="A121" s="11"/>
      <c r="B121" s="12">
        <v>119</v>
      </c>
      <c r="C121" s="22" t="s">
        <v>104</v>
      </c>
      <c r="D121" s="13">
        <f>0.75+241.888198547662</f>
        <v>242.638198547662</v>
      </c>
      <c r="E121" s="13">
        <v>613.89</v>
      </c>
    </row>
    <row r="122" spans="1:5" s="10" customFormat="1" ht="15" customHeight="1" x14ac:dyDescent="0.25">
      <c r="A122" s="11">
        <v>4</v>
      </c>
      <c r="B122" s="12">
        <v>120</v>
      </c>
      <c r="C122" s="22" t="s">
        <v>76</v>
      </c>
      <c r="D122" s="13">
        <f>4.08+174.775731003442</f>
        <v>178.855731003442</v>
      </c>
      <c r="E122" s="13">
        <v>694.81</v>
      </c>
    </row>
    <row r="123" spans="1:5" s="10" customFormat="1" ht="15" customHeight="1" x14ac:dyDescent="0.25">
      <c r="A123" s="11"/>
      <c r="B123" s="12">
        <v>121</v>
      </c>
      <c r="C123" s="22" t="s">
        <v>77</v>
      </c>
      <c r="D123" s="13">
        <f>5.58+184.071610384181</f>
        <v>189.65161038418103</v>
      </c>
      <c r="E123" s="13">
        <v>617.82000000000005</v>
      </c>
    </row>
    <row r="124" spans="1:5" s="10" customFormat="1" ht="15" customHeight="1" x14ac:dyDescent="0.25">
      <c r="A124" s="11"/>
      <c r="B124" s="12">
        <v>122</v>
      </c>
      <c r="C124" s="22" t="s">
        <v>78</v>
      </c>
      <c r="D124" s="13">
        <f>3.76+187.567418307484</f>
        <v>191.32741830748398</v>
      </c>
      <c r="E124" s="13">
        <v>664.66</v>
      </c>
    </row>
    <row r="125" spans="1:5" s="10" customFormat="1" ht="15" customHeight="1" x14ac:dyDescent="0.25">
      <c r="A125" s="11"/>
      <c r="B125" s="12">
        <v>123</v>
      </c>
      <c r="C125" s="22" t="s">
        <v>79</v>
      </c>
      <c r="D125" s="13">
        <f>4.74+111.345240304892</f>
        <v>116.085240304892</v>
      </c>
      <c r="E125" s="13">
        <v>477.72</v>
      </c>
    </row>
    <row r="126" spans="1:5" s="10" customFormat="1" ht="15" customHeight="1" x14ac:dyDescent="0.25">
      <c r="A126" s="11">
        <v>1</v>
      </c>
      <c r="B126" s="12">
        <v>124</v>
      </c>
      <c r="C126" s="22" t="s">
        <v>30</v>
      </c>
      <c r="D126" s="11">
        <f>12.69+150.37</f>
        <v>163.06</v>
      </c>
      <c r="E126" s="13">
        <v>1029.68</v>
      </c>
    </row>
    <row r="127" spans="1:5" s="10" customFormat="1" ht="15" customHeight="1" x14ac:dyDescent="0.25">
      <c r="A127" s="11">
        <v>1</v>
      </c>
      <c r="B127" s="12">
        <v>125</v>
      </c>
      <c r="C127" s="22" t="s">
        <v>31</v>
      </c>
      <c r="D127" s="11">
        <v>142</v>
      </c>
      <c r="E127" s="13">
        <v>547.59</v>
      </c>
    </row>
    <row r="128" spans="1:5" s="10" customFormat="1" ht="15" customHeight="1" x14ac:dyDescent="0.25">
      <c r="A128" s="11">
        <v>1</v>
      </c>
      <c r="B128" s="12">
        <v>126</v>
      </c>
      <c r="C128" s="22" t="s">
        <v>32</v>
      </c>
      <c r="D128" s="11">
        <f>2.34+167.05</f>
        <v>169.39000000000001</v>
      </c>
      <c r="E128" s="13">
        <v>766.16</v>
      </c>
    </row>
    <row r="129" spans="1:5" s="10" customFormat="1" ht="15" customHeight="1" x14ac:dyDescent="0.25">
      <c r="A129" s="11"/>
      <c r="B129" s="12">
        <v>127</v>
      </c>
      <c r="C129" s="22" t="s">
        <v>149</v>
      </c>
      <c r="D129" s="13">
        <v>86.267964255089367</v>
      </c>
      <c r="E129" s="13"/>
    </row>
    <row r="130" spans="1:5" s="10" customFormat="1" ht="15" customHeight="1" x14ac:dyDescent="0.25">
      <c r="A130" s="11"/>
      <c r="B130" s="12">
        <v>128</v>
      </c>
      <c r="C130" s="22" t="s">
        <v>150</v>
      </c>
      <c r="D130" s="13">
        <v>88.602035744910637</v>
      </c>
      <c r="E130" s="13"/>
    </row>
    <row r="131" spans="1:5" s="10" customFormat="1" ht="15" customHeight="1" x14ac:dyDescent="0.25">
      <c r="A131" s="11">
        <v>1</v>
      </c>
      <c r="B131" s="12">
        <v>129</v>
      </c>
      <c r="C131" s="22" t="s">
        <v>33</v>
      </c>
      <c r="D131" s="13">
        <v>64.243335874711406</v>
      </c>
      <c r="E131" s="13">
        <v>205.80733333333333</v>
      </c>
    </row>
    <row r="132" spans="1:5" s="10" customFormat="1" ht="15" customHeight="1" x14ac:dyDescent="0.25">
      <c r="A132" s="11"/>
      <c r="B132" s="12">
        <v>130</v>
      </c>
      <c r="C132" s="22" t="s">
        <v>86</v>
      </c>
      <c r="D132" s="13">
        <v>13.221035349358806</v>
      </c>
      <c r="E132" s="13">
        <v>31.662666666666667</v>
      </c>
    </row>
    <row r="133" spans="1:5" s="10" customFormat="1" ht="15" customHeight="1" x14ac:dyDescent="0.25">
      <c r="A133" s="11"/>
      <c r="B133" s="12">
        <v>131</v>
      </c>
      <c r="C133" s="22" t="s">
        <v>151</v>
      </c>
      <c r="D133" s="13">
        <v>67.235628775929783</v>
      </c>
      <c r="E133" s="13"/>
    </row>
    <row r="134" spans="1:5" s="10" customFormat="1" ht="15" customHeight="1" x14ac:dyDescent="0.25">
      <c r="A134" s="11"/>
      <c r="B134" s="12">
        <v>132</v>
      </c>
      <c r="C134" s="22" t="s">
        <v>152</v>
      </c>
      <c r="D134" s="11">
        <v>67.180000000000007</v>
      </c>
      <c r="E134" s="13"/>
    </row>
    <row r="135" spans="1:5" s="10" customFormat="1" ht="15" customHeight="1" x14ac:dyDescent="0.25">
      <c r="A135" s="11">
        <v>1</v>
      </c>
      <c r="B135" s="12">
        <v>133</v>
      </c>
      <c r="C135" s="22" t="s">
        <v>34</v>
      </c>
      <c r="D135" s="13">
        <v>58.61</v>
      </c>
      <c r="E135" s="13">
        <v>212.21</v>
      </c>
    </row>
    <row r="136" spans="1:5" s="10" customFormat="1" ht="15" customHeight="1" x14ac:dyDescent="0.25">
      <c r="A136" s="11"/>
      <c r="B136" s="12">
        <v>134</v>
      </c>
      <c r="C136" s="22" t="s">
        <v>153</v>
      </c>
      <c r="D136" s="11">
        <v>147.26</v>
      </c>
      <c r="E136" s="13"/>
    </row>
    <row r="137" spans="1:5" s="10" customFormat="1" ht="15" customHeight="1" x14ac:dyDescent="0.25">
      <c r="A137" s="11">
        <v>1</v>
      </c>
      <c r="B137" s="12">
        <v>135</v>
      </c>
      <c r="C137" s="22" t="s">
        <v>35</v>
      </c>
      <c r="D137" s="11">
        <f>0.86+75.13</f>
        <v>75.989999999999995</v>
      </c>
      <c r="E137" s="11">
        <v>271.33</v>
      </c>
    </row>
    <row r="138" spans="1:5" s="10" customFormat="1" ht="15" customHeight="1" x14ac:dyDescent="0.25">
      <c r="A138" s="11"/>
      <c r="B138" s="12">
        <v>136</v>
      </c>
      <c r="C138" s="22" t="s">
        <v>154</v>
      </c>
      <c r="D138" s="11">
        <v>79.08</v>
      </c>
      <c r="E138" s="11"/>
    </row>
    <row r="139" spans="1:5" s="10" customFormat="1" ht="15" customHeight="1" x14ac:dyDescent="0.25">
      <c r="A139" s="11"/>
      <c r="B139" s="12">
        <v>137</v>
      </c>
      <c r="C139" s="22" t="s">
        <v>155</v>
      </c>
      <c r="D139" s="11">
        <v>117.09</v>
      </c>
      <c r="E139" s="11"/>
    </row>
    <row r="140" spans="1:5" s="10" customFormat="1" ht="15" customHeight="1" x14ac:dyDescent="0.25">
      <c r="A140" s="11"/>
      <c r="B140" s="12">
        <v>138</v>
      </c>
      <c r="C140" s="22" t="s">
        <v>226</v>
      </c>
      <c r="D140" s="13">
        <v>372.95547207854503</v>
      </c>
      <c r="E140" s="11"/>
    </row>
    <row r="141" spans="1:5" s="10" customFormat="1" ht="15" customHeight="1" x14ac:dyDescent="0.25">
      <c r="A141" s="11"/>
      <c r="B141" s="12">
        <v>139</v>
      </c>
      <c r="C141" s="22" t="s">
        <v>227</v>
      </c>
      <c r="D141" s="13">
        <f>0.13+51.4507832195922</f>
        <v>51.580783219592206</v>
      </c>
      <c r="E141" s="13">
        <v>65.27</v>
      </c>
    </row>
    <row r="142" spans="1:5" s="16" customFormat="1" ht="15" customHeight="1" x14ac:dyDescent="0.25">
      <c r="A142" s="14"/>
      <c r="B142" s="12">
        <v>140</v>
      </c>
      <c r="C142" s="22" t="s">
        <v>228</v>
      </c>
      <c r="D142" s="13">
        <f>3.75+37.6637447018628</f>
        <v>41.413744701862797</v>
      </c>
      <c r="E142" s="13">
        <v>241.04</v>
      </c>
    </row>
    <row r="143" spans="1:5" s="16" customFormat="1" ht="15" customHeight="1" x14ac:dyDescent="0.25">
      <c r="A143" s="14"/>
      <c r="B143" s="12">
        <v>141</v>
      </c>
      <c r="C143" s="22" t="s">
        <v>234</v>
      </c>
      <c r="D143" s="11">
        <f>173.37+76.34</f>
        <v>249.71</v>
      </c>
      <c r="E143" s="11"/>
    </row>
    <row r="144" spans="1:5" s="10" customFormat="1" ht="15" customHeight="1" x14ac:dyDescent="0.25">
      <c r="A144" s="11"/>
      <c r="B144" s="12">
        <v>142</v>
      </c>
      <c r="C144" s="22" t="s">
        <v>156</v>
      </c>
      <c r="D144" s="11">
        <v>130.29</v>
      </c>
      <c r="E144" s="11"/>
    </row>
    <row r="145" spans="1:5" s="10" customFormat="1" ht="15" customHeight="1" x14ac:dyDescent="0.25">
      <c r="A145" s="11"/>
      <c r="B145" s="12">
        <v>143</v>
      </c>
      <c r="C145" s="22" t="s">
        <v>157</v>
      </c>
      <c r="D145" s="11">
        <v>123.46</v>
      </c>
      <c r="E145" s="11"/>
    </row>
    <row r="146" spans="1:5" s="10" customFormat="1" ht="15" customHeight="1" x14ac:dyDescent="0.25">
      <c r="A146" s="11"/>
      <c r="B146" s="12">
        <v>144</v>
      </c>
      <c r="C146" s="22" t="s">
        <v>158</v>
      </c>
      <c r="D146" s="11">
        <v>142.78</v>
      </c>
      <c r="E146" s="11"/>
    </row>
    <row r="147" spans="1:5" s="10" customFormat="1" ht="15" customHeight="1" x14ac:dyDescent="0.25">
      <c r="A147" s="11"/>
      <c r="B147" s="12">
        <v>145</v>
      </c>
      <c r="C147" s="22" t="s">
        <v>159</v>
      </c>
      <c r="D147" s="11">
        <v>113.46</v>
      </c>
      <c r="E147" s="11"/>
    </row>
    <row r="148" spans="1:5" s="10" customFormat="1" ht="15" customHeight="1" x14ac:dyDescent="0.25">
      <c r="A148" s="11"/>
      <c r="B148" s="12">
        <v>146</v>
      </c>
      <c r="C148" s="22" t="s">
        <v>160</v>
      </c>
      <c r="D148" s="29">
        <v>153.80000000000001</v>
      </c>
      <c r="E148" s="11"/>
    </row>
    <row r="149" spans="1:5" s="10" customFormat="1" ht="15" customHeight="1" x14ac:dyDescent="0.25">
      <c r="A149" s="11"/>
      <c r="B149" s="12">
        <v>147</v>
      </c>
      <c r="C149" s="22" t="s">
        <v>161</v>
      </c>
      <c r="D149" s="11">
        <v>119.13</v>
      </c>
      <c r="E149" s="11"/>
    </row>
    <row r="150" spans="1:5" s="10" customFormat="1" ht="15" customHeight="1" x14ac:dyDescent="0.25">
      <c r="A150" s="11"/>
      <c r="B150" s="12">
        <v>148</v>
      </c>
      <c r="C150" s="22" t="s">
        <v>162</v>
      </c>
      <c r="D150" s="11">
        <v>132.56</v>
      </c>
      <c r="E150" s="11"/>
    </row>
    <row r="151" spans="1:5" s="10" customFormat="1" ht="15" customHeight="1" x14ac:dyDescent="0.25">
      <c r="A151" s="11"/>
      <c r="B151" s="12">
        <v>149</v>
      </c>
      <c r="C151" s="22" t="s">
        <v>163</v>
      </c>
      <c r="D151" s="11">
        <v>108.86</v>
      </c>
      <c r="E151" s="11"/>
    </row>
    <row r="152" spans="1:5" s="10" customFormat="1" ht="15" customHeight="1" x14ac:dyDescent="0.25">
      <c r="A152" s="11"/>
      <c r="B152" s="12">
        <v>150</v>
      </c>
      <c r="C152" s="22" t="s">
        <v>164</v>
      </c>
      <c r="D152" s="11">
        <v>112.49</v>
      </c>
      <c r="E152" s="11"/>
    </row>
    <row r="153" spans="1:5" s="10" customFormat="1" ht="15" customHeight="1" x14ac:dyDescent="0.25">
      <c r="A153" s="11"/>
      <c r="B153" s="12">
        <v>151</v>
      </c>
      <c r="C153" s="22" t="s">
        <v>165</v>
      </c>
      <c r="D153" s="11">
        <v>69.41</v>
      </c>
      <c r="E153" s="11"/>
    </row>
    <row r="154" spans="1:5" s="10" customFormat="1" ht="15" customHeight="1" x14ac:dyDescent="0.25">
      <c r="A154" s="11">
        <v>1</v>
      </c>
      <c r="B154" s="12">
        <v>152</v>
      </c>
      <c r="C154" s="22" t="s">
        <v>36</v>
      </c>
      <c r="D154" s="11">
        <f>0.28+80.63+0.87</f>
        <v>81.78</v>
      </c>
      <c r="E154" s="13">
        <v>331.82</v>
      </c>
    </row>
    <row r="155" spans="1:5" s="10" customFormat="1" ht="15" customHeight="1" x14ac:dyDescent="0.25">
      <c r="A155" s="11"/>
      <c r="B155" s="12">
        <v>153</v>
      </c>
      <c r="C155" s="22" t="s">
        <v>55</v>
      </c>
      <c r="D155" s="11">
        <f>154.07+154.27</f>
        <v>308.34000000000003</v>
      </c>
      <c r="E155" s="11">
        <f>373.17+472.72</f>
        <v>845.8900000000001</v>
      </c>
    </row>
    <row r="156" spans="1:5" s="10" customFormat="1" ht="15" customHeight="1" x14ac:dyDescent="0.25">
      <c r="A156" s="11"/>
      <c r="B156" s="12">
        <v>154</v>
      </c>
      <c r="C156" s="22" t="s">
        <v>56</v>
      </c>
      <c r="D156" s="11">
        <f>135.21+114.37+121.98+78.1+136.08</f>
        <v>585.74</v>
      </c>
      <c r="E156" s="11">
        <v>2368.65</v>
      </c>
    </row>
    <row r="157" spans="1:5" s="10" customFormat="1" ht="15" customHeight="1" x14ac:dyDescent="0.25">
      <c r="A157" s="11"/>
      <c r="B157" s="12">
        <v>155</v>
      </c>
      <c r="C157" s="22" t="s">
        <v>233</v>
      </c>
      <c r="D157" s="11">
        <f>178.46+154.4+168.85+210.63</f>
        <v>712.34</v>
      </c>
      <c r="E157" s="11">
        <v>5341</v>
      </c>
    </row>
    <row r="158" spans="1:5" s="10" customFormat="1" ht="15" customHeight="1" x14ac:dyDescent="0.25">
      <c r="A158" s="11"/>
      <c r="B158" s="12">
        <v>156</v>
      </c>
      <c r="C158" s="22" t="s">
        <v>166</v>
      </c>
      <c r="D158" s="11">
        <v>173.9</v>
      </c>
      <c r="E158" s="11"/>
    </row>
    <row r="159" spans="1:5" s="10" customFormat="1" ht="17.25" customHeight="1" x14ac:dyDescent="0.25">
      <c r="A159" s="11">
        <v>2</v>
      </c>
      <c r="B159" s="12">
        <v>157</v>
      </c>
      <c r="C159" s="22" t="s">
        <v>37</v>
      </c>
      <c r="D159" s="11">
        <v>157.26</v>
      </c>
      <c r="E159" s="17">
        <v>621</v>
      </c>
    </row>
    <row r="160" spans="1:5" s="10" customFormat="1" ht="15" customHeight="1" x14ac:dyDescent="0.25">
      <c r="A160" s="11"/>
      <c r="B160" s="12">
        <v>158</v>
      </c>
      <c r="C160" s="22" t="s">
        <v>167</v>
      </c>
      <c r="D160" s="11">
        <v>60.37</v>
      </c>
      <c r="E160" s="13"/>
    </row>
    <row r="161" spans="1:5" s="10" customFormat="1" ht="15" customHeight="1" x14ac:dyDescent="0.25">
      <c r="A161" s="11">
        <v>1</v>
      </c>
      <c r="B161" s="12">
        <v>159</v>
      </c>
      <c r="C161" s="22" t="s">
        <v>38</v>
      </c>
      <c r="D161" s="13">
        <f>3.45+112.25</f>
        <v>115.7</v>
      </c>
      <c r="E161" s="17">
        <v>359.14</v>
      </c>
    </row>
    <row r="162" spans="1:5" s="10" customFormat="1" ht="15" customHeight="1" x14ac:dyDescent="0.25">
      <c r="A162" s="11">
        <v>1</v>
      </c>
      <c r="B162" s="12">
        <v>160</v>
      </c>
      <c r="C162" s="22" t="s">
        <v>39</v>
      </c>
      <c r="D162" s="11">
        <f>1.45+118.26</f>
        <v>119.71000000000001</v>
      </c>
      <c r="E162" s="13">
        <v>491.23</v>
      </c>
    </row>
    <row r="163" spans="1:5" s="10" customFormat="1" ht="15" customHeight="1" x14ac:dyDescent="0.25">
      <c r="A163" s="11"/>
      <c r="B163" s="12">
        <v>161</v>
      </c>
      <c r="C163" s="22" t="s">
        <v>168</v>
      </c>
      <c r="D163" s="11">
        <v>111.23</v>
      </c>
      <c r="E163" s="13"/>
    </row>
    <row r="164" spans="1:5" s="10" customFormat="1" ht="15" customHeight="1" x14ac:dyDescent="0.25">
      <c r="A164" s="11"/>
      <c r="B164" s="12">
        <v>162</v>
      </c>
      <c r="C164" s="22" t="s">
        <v>169</v>
      </c>
      <c r="D164" s="11">
        <v>73.56</v>
      </c>
      <c r="E164" s="13"/>
    </row>
    <row r="165" spans="1:5" s="10" customFormat="1" ht="15" customHeight="1" x14ac:dyDescent="0.25">
      <c r="A165" s="11"/>
      <c r="B165" s="12">
        <v>163</v>
      </c>
      <c r="C165" s="22" t="s">
        <v>170</v>
      </c>
      <c r="D165" s="13">
        <v>95.809568166986921</v>
      </c>
      <c r="E165" s="13"/>
    </row>
    <row r="166" spans="1:5" s="10" customFormat="1" ht="15" customHeight="1" x14ac:dyDescent="0.25">
      <c r="A166" s="11"/>
      <c r="B166" s="12">
        <v>164</v>
      </c>
      <c r="C166" s="22" t="s">
        <v>171</v>
      </c>
      <c r="D166" s="13">
        <v>113.7504318330131</v>
      </c>
      <c r="E166" s="13"/>
    </row>
    <row r="167" spans="1:5" s="10" customFormat="1" ht="15" customHeight="1" x14ac:dyDescent="0.25">
      <c r="A167" s="11"/>
      <c r="B167" s="12">
        <v>165</v>
      </c>
      <c r="C167" s="22" t="s">
        <v>172</v>
      </c>
      <c r="D167" s="11">
        <v>60.06</v>
      </c>
      <c r="E167" s="13"/>
    </row>
    <row r="168" spans="1:5" s="10" customFormat="1" ht="15" customHeight="1" x14ac:dyDescent="0.25">
      <c r="A168" s="11"/>
      <c r="B168" s="12">
        <v>166</v>
      </c>
      <c r="C168" s="22" t="s">
        <v>41</v>
      </c>
      <c r="D168" s="13">
        <f>1.85+82.634723839273</f>
        <v>84.484723839272988</v>
      </c>
      <c r="E168" s="13">
        <v>296.14999999999998</v>
      </c>
    </row>
    <row r="169" spans="1:5" s="10" customFormat="1" ht="15" customHeight="1" x14ac:dyDescent="0.25">
      <c r="A169" s="11">
        <v>1</v>
      </c>
      <c r="B169" s="12">
        <v>167</v>
      </c>
      <c r="C169" s="22" t="s">
        <v>40</v>
      </c>
      <c r="D169" s="13">
        <f>2.03+90.7025497341726</f>
        <v>92.732549734172608</v>
      </c>
      <c r="E169" s="13">
        <v>424.01</v>
      </c>
    </row>
    <row r="170" spans="1:5" s="10" customFormat="1" ht="15" customHeight="1" x14ac:dyDescent="0.25">
      <c r="A170" s="11"/>
      <c r="B170" s="12">
        <v>168</v>
      </c>
      <c r="C170" s="22" t="s">
        <v>42</v>
      </c>
      <c r="D170" s="13">
        <f>1.83+81.8627264265543</f>
        <v>83.692726426554302</v>
      </c>
      <c r="E170" s="13">
        <v>439.05</v>
      </c>
    </row>
    <row r="171" spans="1:5" s="10" customFormat="1" ht="15" customHeight="1" x14ac:dyDescent="0.25">
      <c r="A171" s="11">
        <v>1</v>
      </c>
      <c r="B171" s="12">
        <v>169</v>
      </c>
      <c r="C171" s="22" t="s">
        <v>43</v>
      </c>
      <c r="D171" s="11">
        <v>123.38</v>
      </c>
      <c r="E171" s="13">
        <v>404.91</v>
      </c>
    </row>
    <row r="172" spans="1:5" s="10" customFormat="1" ht="15" customHeight="1" x14ac:dyDescent="0.25">
      <c r="A172" s="11">
        <v>1</v>
      </c>
      <c r="B172" s="12">
        <v>170</v>
      </c>
      <c r="C172" s="22" t="s">
        <v>44</v>
      </c>
      <c r="D172" s="13">
        <v>91.760814547759608</v>
      </c>
      <c r="E172" s="13">
        <v>401.58491803278685</v>
      </c>
    </row>
    <row r="173" spans="1:5" s="10" customFormat="1" ht="15" customHeight="1" x14ac:dyDescent="0.25">
      <c r="A173" s="11"/>
      <c r="B173" s="12">
        <v>171</v>
      </c>
      <c r="C173" s="22" t="s">
        <v>65</v>
      </c>
      <c r="D173" s="13">
        <v>48.648008399033323</v>
      </c>
      <c r="E173" s="13">
        <v>193.46</v>
      </c>
    </row>
    <row r="174" spans="1:5" s="10" customFormat="1" ht="15" customHeight="1" x14ac:dyDescent="0.25">
      <c r="A174" s="11"/>
      <c r="B174" s="12">
        <v>172</v>
      </c>
      <c r="C174" s="22" t="s">
        <v>66</v>
      </c>
      <c r="D174" s="13">
        <v>12.451177053207084</v>
      </c>
      <c r="E174" s="13">
        <v>33.08</v>
      </c>
    </row>
    <row r="175" spans="1:5" s="10" customFormat="1" ht="15" customHeight="1" x14ac:dyDescent="0.25">
      <c r="A175" s="11">
        <v>1</v>
      </c>
      <c r="B175" s="12">
        <v>173</v>
      </c>
      <c r="C175" s="22" t="s">
        <v>45</v>
      </c>
      <c r="D175" s="13">
        <f>2.57+90.9416496684686</f>
        <v>93.511649668468593</v>
      </c>
      <c r="E175" s="13">
        <v>338.95</v>
      </c>
    </row>
    <row r="176" spans="1:5" s="10" customFormat="1" ht="15" customHeight="1" x14ac:dyDescent="0.25">
      <c r="A176" s="11"/>
      <c r="B176" s="12">
        <v>174</v>
      </c>
      <c r="C176" s="22" t="s">
        <v>46</v>
      </c>
      <c r="D176" s="13">
        <f>1.41+63.8483503315314</f>
        <v>65.258350331531403</v>
      </c>
      <c r="E176" s="13">
        <v>220.27</v>
      </c>
    </row>
    <row r="177" spans="1:5" s="10" customFormat="1" ht="15" customHeight="1" x14ac:dyDescent="0.25">
      <c r="A177" s="11">
        <v>1</v>
      </c>
      <c r="B177" s="12">
        <v>175</v>
      </c>
      <c r="C177" s="22" t="s">
        <v>47</v>
      </c>
      <c r="D177" s="11">
        <f>1.39+94.87</f>
        <v>96.26</v>
      </c>
      <c r="E177" s="13">
        <v>357.26</v>
      </c>
    </row>
    <row r="178" spans="1:5" s="10" customFormat="1" ht="15" customHeight="1" x14ac:dyDescent="0.25">
      <c r="A178" s="11">
        <v>1</v>
      </c>
      <c r="B178" s="12">
        <v>176</v>
      </c>
      <c r="C178" s="22" t="s">
        <v>67</v>
      </c>
      <c r="D178" s="13">
        <v>31.138760153988216</v>
      </c>
      <c r="E178" s="13">
        <v>92.74</v>
      </c>
    </row>
    <row r="179" spans="1:5" s="10" customFormat="1" ht="15" customHeight="1" x14ac:dyDescent="0.25">
      <c r="A179" s="11"/>
      <c r="B179" s="12">
        <v>177</v>
      </c>
      <c r="C179" s="22" t="s">
        <v>68</v>
      </c>
      <c r="D179" s="13">
        <v>30.231239846011785</v>
      </c>
      <c r="E179" s="13">
        <v>98.11</v>
      </c>
    </row>
    <row r="180" spans="1:5" s="10" customFormat="1" ht="15" customHeight="1" x14ac:dyDescent="0.25">
      <c r="A180" s="11"/>
      <c r="B180" s="12">
        <v>178</v>
      </c>
      <c r="C180" s="22" t="s">
        <v>48</v>
      </c>
      <c r="D180" s="13">
        <v>47.715239651975054</v>
      </c>
      <c r="E180" s="13">
        <v>188.41</v>
      </c>
    </row>
    <row r="181" spans="1:5" s="10" customFormat="1" ht="15" customHeight="1" x14ac:dyDescent="0.25">
      <c r="A181" s="11"/>
      <c r="B181" s="12">
        <v>179</v>
      </c>
      <c r="C181" s="22" t="s">
        <v>173</v>
      </c>
      <c r="D181" s="13">
        <v>64.384760348024955</v>
      </c>
      <c r="E181" s="13"/>
    </row>
    <row r="182" spans="1:5" s="16" customFormat="1" ht="15" customHeight="1" x14ac:dyDescent="0.25">
      <c r="A182" s="14"/>
      <c r="B182" s="12">
        <v>180</v>
      </c>
      <c r="C182" s="22" t="s">
        <v>223</v>
      </c>
      <c r="D182" s="13">
        <v>112.81</v>
      </c>
      <c r="E182" s="13"/>
    </row>
    <row r="183" spans="1:5" s="10" customFormat="1" ht="15" customHeight="1" x14ac:dyDescent="0.25">
      <c r="A183" s="11"/>
      <c r="B183" s="12">
        <v>181</v>
      </c>
      <c r="C183" s="22" t="s">
        <v>174</v>
      </c>
      <c r="D183" s="13">
        <v>61.144824357096539</v>
      </c>
      <c r="E183" s="13"/>
    </row>
    <row r="184" spans="1:5" s="10" customFormat="1" ht="15" customHeight="1" x14ac:dyDescent="0.25">
      <c r="A184" s="11"/>
      <c r="B184" s="12">
        <v>182</v>
      </c>
      <c r="C184" s="22" t="s">
        <v>175</v>
      </c>
      <c r="D184" s="13">
        <v>38.955175642903448</v>
      </c>
      <c r="E184" s="13"/>
    </row>
    <row r="185" spans="1:5" s="10" customFormat="1" ht="15" customHeight="1" x14ac:dyDescent="0.25">
      <c r="A185" s="11"/>
      <c r="B185" s="12">
        <v>183</v>
      </c>
      <c r="C185" s="22" t="s">
        <v>176</v>
      </c>
      <c r="D185" s="11">
        <v>130.19</v>
      </c>
      <c r="E185" s="13"/>
    </row>
    <row r="186" spans="1:5" s="10" customFormat="1" ht="15" customHeight="1" x14ac:dyDescent="0.25">
      <c r="A186" s="11">
        <v>1</v>
      </c>
      <c r="B186" s="12">
        <v>184</v>
      </c>
      <c r="C186" s="22" t="s">
        <v>49</v>
      </c>
      <c r="D186" s="11">
        <v>79.14</v>
      </c>
      <c r="E186" s="17">
        <v>299.61</v>
      </c>
    </row>
    <row r="187" spans="1:5" s="10" customFormat="1" ht="15" customHeight="1" x14ac:dyDescent="0.25">
      <c r="A187" s="11"/>
      <c r="B187" s="12">
        <v>185</v>
      </c>
      <c r="C187" s="22" t="s">
        <v>177</v>
      </c>
      <c r="D187" s="11">
        <v>73.22</v>
      </c>
      <c r="E187" s="13"/>
    </row>
    <row r="188" spans="1:5" s="10" customFormat="1" ht="15" customHeight="1" x14ac:dyDescent="0.25">
      <c r="A188" s="11">
        <v>1</v>
      </c>
      <c r="B188" s="12">
        <v>186</v>
      </c>
      <c r="C188" s="22" t="s">
        <v>50</v>
      </c>
      <c r="D188" s="13">
        <f>0.14+50.1</f>
        <v>50.24</v>
      </c>
      <c r="E188" s="13">
        <v>191.24</v>
      </c>
    </row>
    <row r="189" spans="1:5" s="10" customFormat="1" ht="15" customHeight="1" x14ac:dyDescent="0.25">
      <c r="A189" s="11"/>
      <c r="B189" s="12">
        <v>187</v>
      </c>
      <c r="C189" s="22" t="s">
        <v>178</v>
      </c>
      <c r="D189" s="11">
        <f>63.38+55.44</f>
        <v>118.82</v>
      </c>
      <c r="E189" s="13"/>
    </row>
    <row r="190" spans="1:5" s="10" customFormat="1" ht="15" customHeight="1" x14ac:dyDescent="0.25">
      <c r="A190" s="11"/>
      <c r="B190" s="12">
        <v>188</v>
      </c>
      <c r="C190" s="22" t="s">
        <v>179</v>
      </c>
      <c r="D190" s="11">
        <v>112.77</v>
      </c>
      <c r="E190" s="13"/>
    </row>
    <row r="191" spans="1:5" s="10" customFormat="1" ht="15" customHeight="1" x14ac:dyDescent="0.25">
      <c r="A191" s="11"/>
      <c r="B191" s="12">
        <v>189</v>
      </c>
      <c r="C191" s="22" t="s">
        <v>180</v>
      </c>
      <c r="D191" s="11">
        <v>89.09</v>
      </c>
      <c r="E191" s="13"/>
    </row>
    <row r="192" spans="1:5" s="10" customFormat="1" ht="15" customHeight="1" x14ac:dyDescent="0.25">
      <c r="A192" s="11"/>
      <c r="B192" s="12">
        <v>190</v>
      </c>
      <c r="C192" s="22" t="s">
        <v>181</v>
      </c>
      <c r="D192" s="13">
        <v>178.89170562507803</v>
      </c>
      <c r="E192" s="13"/>
    </row>
    <row r="193" spans="1:5" s="10" customFormat="1" ht="15" customHeight="1" x14ac:dyDescent="0.25">
      <c r="A193" s="11"/>
      <c r="B193" s="12">
        <v>191</v>
      </c>
      <c r="C193" s="22" t="s">
        <v>69</v>
      </c>
      <c r="D193" s="13">
        <v>4.1782943749219577</v>
      </c>
      <c r="E193" s="13">
        <v>16</v>
      </c>
    </row>
    <row r="194" spans="1:5" s="10" customFormat="1" ht="15" customHeight="1" x14ac:dyDescent="0.25">
      <c r="A194" s="11"/>
      <c r="B194" s="12">
        <v>192</v>
      </c>
      <c r="C194" s="22" t="s">
        <v>182</v>
      </c>
      <c r="D194" s="11">
        <v>133.6</v>
      </c>
      <c r="E194" s="13"/>
    </row>
    <row r="195" spans="1:5" s="10" customFormat="1" ht="15" customHeight="1" x14ac:dyDescent="0.25">
      <c r="A195" s="11"/>
      <c r="B195" s="12">
        <v>193</v>
      </c>
      <c r="C195" s="22" t="s">
        <v>183</v>
      </c>
      <c r="D195" s="11">
        <v>106.32</v>
      </c>
      <c r="E195" s="13"/>
    </row>
    <row r="196" spans="1:5" s="10" customFormat="1" ht="15" customHeight="1" x14ac:dyDescent="0.25">
      <c r="A196" s="11"/>
      <c r="B196" s="12">
        <v>194</v>
      </c>
      <c r="C196" s="22" t="s">
        <v>51</v>
      </c>
      <c r="D196" s="13">
        <v>60.988970968075222</v>
      </c>
      <c r="E196" s="13">
        <v>239.69</v>
      </c>
    </row>
    <row r="197" spans="1:5" s="10" customFormat="1" ht="15" customHeight="1" x14ac:dyDescent="0.25">
      <c r="A197" s="11"/>
      <c r="B197" s="12">
        <v>195</v>
      </c>
      <c r="C197" s="22" t="s">
        <v>184</v>
      </c>
      <c r="D197" s="13">
        <v>23.161029031924784</v>
      </c>
      <c r="E197" s="13"/>
    </row>
    <row r="198" spans="1:5" s="10" customFormat="1" ht="15" customHeight="1" x14ac:dyDescent="0.25">
      <c r="A198" s="11"/>
      <c r="B198" s="12">
        <v>196</v>
      </c>
      <c r="C198" s="22" t="s">
        <v>52</v>
      </c>
      <c r="D198" s="11">
        <f>194.45+226.61+2.75</f>
        <v>423.81</v>
      </c>
      <c r="E198" s="13">
        <v>1455.83</v>
      </c>
    </row>
    <row r="199" spans="1:5" s="10" customFormat="1" ht="15" customHeight="1" x14ac:dyDescent="0.25">
      <c r="A199" s="11"/>
      <c r="B199" s="12">
        <v>197</v>
      </c>
      <c r="C199" s="22" t="s">
        <v>185</v>
      </c>
      <c r="D199" s="11">
        <v>64.77</v>
      </c>
      <c r="E199" s="13"/>
    </row>
    <row r="200" spans="1:5" s="10" customFormat="1" ht="15" customHeight="1" x14ac:dyDescent="0.25">
      <c r="A200" s="11">
        <v>1</v>
      </c>
      <c r="B200" s="12">
        <v>198</v>
      </c>
      <c r="C200" s="22" t="s">
        <v>186</v>
      </c>
      <c r="D200" s="11">
        <v>70.73</v>
      </c>
      <c r="E200" s="13"/>
    </row>
    <row r="201" spans="1:5" s="10" customFormat="1" ht="15" customHeight="1" x14ac:dyDescent="0.25">
      <c r="A201" s="11">
        <v>1</v>
      </c>
      <c r="B201" s="12">
        <v>199</v>
      </c>
      <c r="C201" s="22" t="s">
        <v>53</v>
      </c>
      <c r="D201" s="11">
        <v>142.85</v>
      </c>
      <c r="E201" s="17">
        <v>321.10000000000002</v>
      </c>
    </row>
    <row r="202" spans="1:5" s="10" customFormat="1" ht="15" customHeight="1" x14ac:dyDescent="0.25">
      <c r="A202" s="11"/>
      <c r="B202" s="12">
        <v>200</v>
      </c>
      <c r="C202" s="22" t="s">
        <v>187</v>
      </c>
      <c r="D202" s="11">
        <v>99.29</v>
      </c>
      <c r="E202" s="13"/>
    </row>
    <row r="203" spans="1:5" s="10" customFormat="1" ht="15" customHeight="1" x14ac:dyDescent="0.25">
      <c r="A203" s="11"/>
      <c r="B203" s="12">
        <v>201</v>
      </c>
      <c r="C203" s="22" t="s">
        <v>188</v>
      </c>
      <c r="D203" s="11">
        <v>105.13</v>
      </c>
      <c r="E203" s="13"/>
    </row>
    <row r="204" spans="1:5" s="10" customFormat="1" ht="15" customHeight="1" x14ac:dyDescent="0.25">
      <c r="A204" s="11"/>
      <c r="B204" s="12">
        <v>202</v>
      </c>
      <c r="C204" s="22" t="s">
        <v>95</v>
      </c>
      <c r="D204" s="13">
        <v>125.13243144598772</v>
      </c>
      <c r="E204" s="13">
        <v>167.84</v>
      </c>
    </row>
    <row r="205" spans="1:5" s="10" customFormat="1" ht="15" customHeight="1" x14ac:dyDescent="0.25">
      <c r="A205" s="11"/>
      <c r="B205" s="12">
        <v>203</v>
      </c>
      <c r="C205" s="22" t="s">
        <v>196</v>
      </c>
      <c r="D205" s="13">
        <v>111.00756855401228</v>
      </c>
      <c r="E205" s="13"/>
    </row>
    <row r="206" spans="1:5" s="10" customFormat="1" ht="15" customHeight="1" x14ac:dyDescent="0.25">
      <c r="A206" s="11"/>
      <c r="B206" s="12">
        <v>204</v>
      </c>
      <c r="C206" s="22" t="s">
        <v>189</v>
      </c>
      <c r="D206" s="13">
        <v>123.03</v>
      </c>
      <c r="E206" s="13"/>
    </row>
    <row r="207" spans="1:5" s="10" customFormat="1" ht="15" customHeight="1" x14ac:dyDescent="0.25">
      <c r="A207" s="11"/>
      <c r="B207" s="12">
        <v>205</v>
      </c>
      <c r="C207" s="22" t="s">
        <v>190</v>
      </c>
      <c r="D207" s="11">
        <v>81.36</v>
      </c>
      <c r="E207" s="13"/>
    </row>
    <row r="208" spans="1:5" s="10" customFormat="1" ht="15" customHeight="1" x14ac:dyDescent="0.25">
      <c r="A208" s="11"/>
      <c r="B208" s="12">
        <v>206</v>
      </c>
      <c r="C208" s="22" t="s">
        <v>191</v>
      </c>
      <c r="D208" s="11">
        <v>95.1</v>
      </c>
      <c r="E208" s="13"/>
    </row>
    <row r="209" spans="1:5" s="10" customFormat="1" ht="15" customHeight="1" x14ac:dyDescent="0.25">
      <c r="A209" s="11"/>
      <c r="B209" s="12">
        <v>207</v>
      </c>
      <c r="C209" s="22" t="s">
        <v>192</v>
      </c>
      <c r="D209" s="13">
        <v>72.88</v>
      </c>
      <c r="E209" s="13"/>
    </row>
    <row r="210" spans="1:5" s="10" customFormat="1" ht="15" customHeight="1" x14ac:dyDescent="0.25">
      <c r="A210" s="11"/>
      <c r="B210" s="12">
        <v>208</v>
      </c>
      <c r="C210" s="22" t="s">
        <v>193</v>
      </c>
      <c r="D210" s="13">
        <v>82.205371337830826</v>
      </c>
      <c r="E210" s="13"/>
    </row>
    <row r="211" spans="1:5" s="10" customFormat="1" ht="15" customHeight="1" x14ac:dyDescent="0.25">
      <c r="A211" s="11"/>
      <c r="B211" s="12">
        <v>209</v>
      </c>
      <c r="C211" s="22" t="s">
        <v>194</v>
      </c>
      <c r="D211" s="13">
        <v>82.364628662169196</v>
      </c>
      <c r="E211" s="13"/>
    </row>
    <row r="212" spans="1:5" s="10" customFormat="1" ht="15" customHeight="1" x14ac:dyDescent="0.25">
      <c r="A212" s="11"/>
      <c r="B212" s="12">
        <v>210</v>
      </c>
      <c r="C212" s="22" t="s">
        <v>195</v>
      </c>
      <c r="D212" s="13">
        <v>181.93</v>
      </c>
      <c r="E212" s="13"/>
    </row>
    <row r="213" spans="1:5" s="10" customFormat="1" ht="15" customHeight="1" x14ac:dyDescent="0.25">
      <c r="A213" s="11">
        <v>1</v>
      </c>
      <c r="B213" s="12">
        <v>211</v>
      </c>
      <c r="C213" s="22" t="s">
        <v>54</v>
      </c>
      <c r="D213" s="11">
        <f>0.9+155.36</f>
        <v>156.26000000000002</v>
      </c>
      <c r="E213" s="13">
        <v>551.66999999999996</v>
      </c>
    </row>
    <row r="214" spans="1:5" s="10" customFormat="1" ht="15" customHeight="1" x14ac:dyDescent="0.25">
      <c r="A214" s="11">
        <v>1</v>
      </c>
      <c r="B214" s="12">
        <v>212</v>
      </c>
      <c r="C214" s="22" t="s">
        <v>71</v>
      </c>
      <c r="D214" s="13">
        <v>141.40276961026149</v>
      </c>
      <c r="E214" s="13">
        <v>515.04345454545455</v>
      </c>
    </row>
    <row r="215" spans="1:5" s="10" customFormat="1" ht="15" customHeight="1" x14ac:dyDescent="0.25">
      <c r="A215" s="11"/>
      <c r="B215" s="12">
        <v>213</v>
      </c>
      <c r="C215" s="22" t="s">
        <v>73</v>
      </c>
      <c r="D215" s="13">
        <f>0.48+16.9372303897385</f>
        <v>17.417230389738499</v>
      </c>
      <c r="E215" s="13">
        <v>55.04</v>
      </c>
    </row>
    <row r="216" spans="1:5" s="10" customFormat="1" ht="15" customHeight="1" x14ac:dyDescent="0.25">
      <c r="A216" s="11"/>
      <c r="B216" s="12">
        <v>214</v>
      </c>
      <c r="C216" s="22" t="s">
        <v>72</v>
      </c>
      <c r="D216" s="11">
        <v>56.6</v>
      </c>
      <c r="E216" s="13">
        <v>234.82</v>
      </c>
    </row>
    <row r="217" spans="1:5" s="10" customFormat="1" ht="15" customHeight="1" x14ac:dyDescent="0.25">
      <c r="A217" s="11"/>
      <c r="B217" s="12">
        <v>215</v>
      </c>
      <c r="C217" s="22" t="s">
        <v>81</v>
      </c>
      <c r="D217" s="11">
        <f>1.7+44.35</f>
        <v>46.050000000000004</v>
      </c>
      <c r="E217" s="11">
        <v>177.26</v>
      </c>
    </row>
    <row r="218" spans="1:5" s="10" customFormat="1" ht="15" customHeight="1" x14ac:dyDescent="0.25">
      <c r="A218" s="11"/>
      <c r="B218" s="12">
        <v>216</v>
      </c>
      <c r="C218" s="22" t="s">
        <v>197</v>
      </c>
      <c r="D218" s="13">
        <v>37.283723384801313</v>
      </c>
      <c r="E218" s="11"/>
    </row>
    <row r="219" spans="1:5" s="10" customFormat="1" ht="15" customHeight="1" x14ac:dyDescent="0.25">
      <c r="A219" s="11"/>
      <c r="B219" s="12">
        <v>217</v>
      </c>
      <c r="C219" s="22" t="s">
        <v>82</v>
      </c>
      <c r="D219" s="13">
        <v>14.206276615198691</v>
      </c>
      <c r="E219" s="13">
        <v>78.89</v>
      </c>
    </row>
    <row r="220" spans="1:5" s="10" customFormat="1" ht="15" customHeight="1" x14ac:dyDescent="0.25">
      <c r="A220" s="11"/>
      <c r="B220" s="12">
        <v>218</v>
      </c>
      <c r="C220" s="22" t="s">
        <v>83</v>
      </c>
      <c r="D220" s="11">
        <v>36.159999999999997</v>
      </c>
      <c r="E220" s="11">
        <v>108.02</v>
      </c>
    </row>
    <row r="221" spans="1:5" s="10" customFormat="1" ht="15" customHeight="1" x14ac:dyDescent="0.25">
      <c r="B221" s="12">
        <v>219</v>
      </c>
      <c r="C221" s="24" t="s">
        <v>231</v>
      </c>
      <c r="D221" s="11">
        <f>0.28+34.62</f>
        <v>34.9</v>
      </c>
      <c r="E221" s="11">
        <v>136.1</v>
      </c>
    </row>
    <row r="222" spans="1:5" s="10" customFormat="1" x14ac:dyDescent="0.25">
      <c r="B222" s="12">
        <v>220</v>
      </c>
      <c r="C222" s="24" t="s">
        <v>232</v>
      </c>
      <c r="D222" s="11">
        <v>330.52</v>
      </c>
      <c r="E222" s="11">
        <v>1677.36</v>
      </c>
    </row>
    <row r="223" spans="1:5" s="10" customFormat="1" x14ac:dyDescent="0.25">
      <c r="C223" s="18"/>
      <c r="D223" s="26"/>
      <c r="E223" s="26"/>
    </row>
    <row r="224" spans="1:5" s="10" customFormat="1" x14ac:dyDescent="0.25">
      <c r="C224" s="18"/>
      <c r="D224" s="26"/>
      <c r="E224" s="26"/>
    </row>
    <row r="225" spans="3:3" s="10" customFormat="1" x14ac:dyDescent="0.25">
      <c r="C225" s="18"/>
    </row>
    <row r="226" spans="3:3" s="10" customFormat="1" x14ac:dyDescent="0.25">
      <c r="C226" s="18"/>
    </row>
    <row r="227" spans="3:3" s="10" customFormat="1" x14ac:dyDescent="0.25">
      <c r="C227" s="18"/>
    </row>
    <row r="228" spans="3:3" s="10" customFormat="1" x14ac:dyDescent="0.25">
      <c r="C228" s="18"/>
    </row>
    <row r="229" spans="3:3" s="10" customFormat="1" x14ac:dyDescent="0.25">
      <c r="C229" s="18"/>
    </row>
    <row r="230" spans="3:3" s="10" customFormat="1" x14ac:dyDescent="0.25">
      <c r="C230" s="18"/>
    </row>
    <row r="231" spans="3:3" s="10" customFormat="1" x14ac:dyDescent="0.25">
      <c r="C231" s="18"/>
    </row>
    <row r="232" spans="3:3" s="10" customFormat="1" x14ac:dyDescent="0.25">
      <c r="C232" s="18"/>
    </row>
    <row r="233" spans="3:3" s="10" customFormat="1" x14ac:dyDescent="0.25">
      <c r="C233" s="18"/>
    </row>
    <row r="234" spans="3:3" s="10" customFormat="1" x14ac:dyDescent="0.25">
      <c r="C234" s="18"/>
    </row>
    <row r="235" spans="3:3" s="10" customFormat="1" x14ac:dyDescent="0.25">
      <c r="C235" s="18"/>
    </row>
    <row r="236" spans="3:3" s="10" customFormat="1" x14ac:dyDescent="0.25">
      <c r="C236" s="18"/>
    </row>
    <row r="237" spans="3:3" s="10" customFormat="1" x14ac:dyDescent="0.25">
      <c r="C237" s="18"/>
    </row>
    <row r="238" spans="3:3" s="10" customFormat="1" x14ac:dyDescent="0.25">
      <c r="C238" s="18"/>
    </row>
    <row r="239" spans="3:3" s="10" customFormat="1" x14ac:dyDescent="0.25">
      <c r="C239" s="18"/>
    </row>
    <row r="240" spans="3:3" s="10" customFormat="1" x14ac:dyDescent="0.25">
      <c r="C240" s="18"/>
    </row>
    <row r="241" spans="2:5" s="10" customFormat="1" x14ac:dyDescent="0.25">
      <c r="C241" s="18"/>
    </row>
    <row r="242" spans="2:5" s="10" customFormat="1" x14ac:dyDescent="0.25">
      <c r="C242" s="18"/>
    </row>
    <row r="243" spans="2:5" x14ac:dyDescent="0.25">
      <c r="B243" s="10"/>
      <c r="C243" s="18"/>
      <c r="D243" s="8"/>
      <c r="E243" s="8"/>
    </row>
    <row r="244" spans="2:5" x14ac:dyDescent="0.25">
      <c r="B244" s="10"/>
      <c r="C244" s="18"/>
      <c r="D244" s="8"/>
      <c r="E244" s="8"/>
    </row>
    <row r="245" spans="2:5" x14ac:dyDescent="0.25">
      <c r="B245" s="10"/>
      <c r="C245" s="18"/>
      <c r="D245" s="8"/>
      <c r="E245" s="8"/>
    </row>
    <row r="246" spans="2:5" x14ac:dyDescent="0.25">
      <c r="B246" s="10"/>
      <c r="C246" s="18"/>
      <c r="D246" s="8"/>
      <c r="E246" s="8"/>
    </row>
    <row r="247" spans="2:5" x14ac:dyDescent="0.25">
      <c r="B247" s="10"/>
      <c r="C247" s="18"/>
      <c r="D247" s="8"/>
      <c r="E247" s="8"/>
    </row>
    <row r="248" spans="2:5" x14ac:dyDescent="0.25">
      <c r="B248" s="10"/>
      <c r="C248" s="18"/>
      <c r="D248" s="8"/>
      <c r="E248" s="8"/>
    </row>
    <row r="249" spans="2:5" x14ac:dyDescent="0.25">
      <c r="B249" s="10"/>
      <c r="C249" s="18"/>
      <c r="D249" s="8"/>
      <c r="E249" s="8"/>
    </row>
    <row r="250" spans="2:5" x14ac:dyDescent="0.25">
      <c r="B250" s="10"/>
      <c r="C250" s="18"/>
      <c r="D250" s="8"/>
      <c r="E250" s="8"/>
    </row>
    <row r="251" spans="2:5" x14ac:dyDescent="0.25">
      <c r="B251" s="10"/>
      <c r="C251" s="18"/>
      <c r="D251" s="8"/>
      <c r="E251" s="8"/>
    </row>
    <row r="252" spans="2:5" x14ac:dyDescent="0.25">
      <c r="B252" s="10"/>
      <c r="C252" s="18"/>
      <c r="D252" s="8"/>
      <c r="E252" s="8"/>
    </row>
    <row r="253" spans="2:5" x14ac:dyDescent="0.25">
      <c r="B253" s="10"/>
      <c r="C253" s="18"/>
      <c r="D253" s="8"/>
      <c r="E253" s="8"/>
    </row>
    <row r="254" spans="2:5" x14ac:dyDescent="0.25">
      <c r="B254" s="10"/>
      <c r="C254" s="18"/>
      <c r="D254" s="8"/>
      <c r="E254" s="8"/>
    </row>
    <row r="255" spans="2:5" x14ac:dyDescent="0.25">
      <c r="B255" s="10"/>
      <c r="C255" s="18"/>
      <c r="D255" s="8"/>
      <c r="E255" s="8"/>
    </row>
    <row r="256" spans="2:5" x14ac:dyDescent="0.25">
      <c r="B256" s="10"/>
      <c r="C256" s="18"/>
      <c r="D256" s="8"/>
      <c r="E256" s="8"/>
    </row>
    <row r="257" spans="2:5" x14ac:dyDescent="0.25">
      <c r="B257" s="10"/>
      <c r="C257" s="18"/>
      <c r="D257" s="8"/>
      <c r="E257" s="8"/>
    </row>
    <row r="258" spans="2:5" x14ac:dyDescent="0.25">
      <c r="B258" s="10"/>
      <c r="C258" s="18"/>
      <c r="D258" s="8"/>
      <c r="E258" s="8"/>
    </row>
    <row r="259" spans="2:5" x14ac:dyDescent="0.25">
      <c r="B259" s="10"/>
      <c r="C259" s="18"/>
      <c r="D259" s="8"/>
      <c r="E259" s="8"/>
    </row>
    <row r="260" spans="2:5" x14ac:dyDescent="0.25">
      <c r="B260" s="10"/>
      <c r="C260" s="18"/>
      <c r="D260" s="8"/>
      <c r="E260" s="8"/>
    </row>
    <row r="261" spans="2:5" x14ac:dyDescent="0.25">
      <c r="B261" s="10"/>
      <c r="C261" s="18"/>
      <c r="D261" s="8"/>
      <c r="E261" s="8"/>
    </row>
    <row r="262" spans="2:5" x14ac:dyDescent="0.25">
      <c r="B262" s="10"/>
      <c r="C262" s="18"/>
      <c r="D262" s="8"/>
      <c r="E262" s="8"/>
    </row>
    <row r="263" spans="2:5" x14ac:dyDescent="0.25">
      <c r="B263" s="10"/>
      <c r="C263" s="18"/>
      <c r="D263" s="8"/>
      <c r="E263" s="8"/>
    </row>
    <row r="264" spans="2:5" x14ac:dyDescent="0.25">
      <c r="B264" s="10"/>
      <c r="C264" s="18"/>
      <c r="D264" s="8"/>
      <c r="E264" s="8"/>
    </row>
    <row r="265" spans="2:5" x14ac:dyDescent="0.25">
      <c r="B265" s="10"/>
      <c r="C265" s="18"/>
      <c r="D265" s="8"/>
      <c r="E265" s="8"/>
    </row>
    <row r="266" spans="2:5" x14ac:dyDescent="0.25">
      <c r="B266" s="10"/>
      <c r="C266" s="18"/>
      <c r="D266" s="8"/>
      <c r="E266" s="8"/>
    </row>
    <row r="267" spans="2:5" x14ac:dyDescent="0.25">
      <c r="B267" s="10"/>
      <c r="C267" s="18"/>
      <c r="D267" s="8"/>
      <c r="E267" s="8"/>
    </row>
    <row r="268" spans="2:5" x14ac:dyDescent="0.25">
      <c r="B268" s="10"/>
      <c r="C268" s="18"/>
      <c r="D268" s="8"/>
      <c r="E268" s="8"/>
    </row>
  </sheetData>
  <mergeCells count="1">
    <mergeCell ref="B1:E1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X194"/>
  <sheetViews>
    <sheetView topLeftCell="A29" workbookViewId="0">
      <selection activeCell="H33" sqref="H33"/>
    </sheetView>
  </sheetViews>
  <sheetFormatPr defaultRowHeight="15" x14ac:dyDescent="0.25"/>
  <cols>
    <col min="1" max="1" width="48.42578125" style="3" customWidth="1"/>
    <col min="2" max="2" width="10.5703125" style="38" customWidth="1"/>
    <col min="3" max="3" width="9.140625" style="39"/>
    <col min="4" max="4" width="9.7109375" style="44" customWidth="1"/>
    <col min="5" max="5" width="8.5703125" style="38" customWidth="1"/>
    <col min="6" max="1298" width="9.140625" style="6"/>
  </cols>
  <sheetData>
    <row r="1" spans="1:5" x14ac:dyDescent="0.25">
      <c r="B1" s="53" t="s">
        <v>203</v>
      </c>
      <c r="C1" s="53"/>
      <c r="D1" s="53" t="s">
        <v>204</v>
      </c>
      <c r="E1" s="53"/>
    </row>
    <row r="2" spans="1:5" ht="15" customHeight="1" x14ac:dyDescent="0.25">
      <c r="A2" s="49" t="s">
        <v>0</v>
      </c>
      <c r="B2" s="51" t="s">
        <v>198</v>
      </c>
      <c r="C2" s="54"/>
      <c r="D2" s="52" t="s">
        <v>202</v>
      </c>
      <c r="E2" s="55"/>
    </row>
    <row r="3" spans="1:5" ht="15" customHeight="1" x14ac:dyDescent="0.25">
      <c r="A3" s="50"/>
      <c r="B3" s="51"/>
      <c r="C3" s="54"/>
      <c r="D3" s="52"/>
      <c r="E3" s="56"/>
    </row>
    <row r="4" spans="1:5" ht="15" customHeight="1" x14ac:dyDescent="0.25">
      <c r="A4" s="50"/>
      <c r="B4" s="51"/>
      <c r="C4" s="54"/>
      <c r="D4" s="52"/>
      <c r="E4" s="57"/>
    </row>
    <row r="5" spans="1:5" ht="18.75" x14ac:dyDescent="0.25">
      <c r="A5" s="1" t="s">
        <v>112</v>
      </c>
      <c r="B5" s="30">
        <v>4665.4799999999996</v>
      </c>
      <c r="C5" s="31">
        <f>B5*C7/B7</f>
        <v>105.21404687931555</v>
      </c>
      <c r="D5" s="40"/>
      <c r="E5" s="30"/>
    </row>
    <row r="6" spans="1:5" ht="18.75" x14ac:dyDescent="0.25">
      <c r="A6" s="1" t="s">
        <v>113</v>
      </c>
      <c r="B6" s="30">
        <v>2901.61</v>
      </c>
      <c r="C6" s="31">
        <f>B6*C7/B7</f>
        <v>65.435953120684445</v>
      </c>
      <c r="D6" s="40"/>
      <c r="E6" s="30"/>
    </row>
    <row r="7" spans="1:5" s="7" customFormat="1" ht="18.75" x14ac:dyDescent="0.25">
      <c r="A7" s="4"/>
      <c r="B7" s="32">
        <f>SUM(B5:B6)</f>
        <v>7567.09</v>
      </c>
      <c r="C7" s="33">
        <v>170.65</v>
      </c>
      <c r="D7" s="41"/>
      <c r="E7" s="32"/>
    </row>
    <row r="8" spans="1:5" ht="18.75" x14ac:dyDescent="0.25">
      <c r="A8" s="1" t="s">
        <v>114</v>
      </c>
      <c r="B8" s="30">
        <v>3829.12</v>
      </c>
      <c r="C8" s="31">
        <f>B8*C10/B10</f>
        <v>93.676966756715927</v>
      </c>
      <c r="D8" s="40"/>
      <c r="E8" s="30"/>
    </row>
    <row r="9" spans="1:5" ht="18.75" x14ac:dyDescent="0.25">
      <c r="A9" s="1" t="s">
        <v>115</v>
      </c>
      <c r="B9" s="30">
        <v>1864.06</v>
      </c>
      <c r="C9" s="31">
        <f>B9*C10/B10</f>
        <v>45.603033243284067</v>
      </c>
      <c r="D9" s="40"/>
      <c r="E9" s="30"/>
    </row>
    <row r="10" spans="1:5" s="7" customFormat="1" ht="18.75" x14ac:dyDescent="0.25">
      <c r="A10" s="4"/>
      <c r="B10" s="32">
        <f>SUM(B8:B9)</f>
        <v>5693.18</v>
      </c>
      <c r="C10" s="33">
        <v>139.28</v>
      </c>
      <c r="D10" s="41">
        <f>SUM(D8:D9)</f>
        <v>0</v>
      </c>
      <c r="E10" s="32"/>
    </row>
    <row r="11" spans="1:5" ht="18.75" x14ac:dyDescent="0.25">
      <c r="A11" s="1" t="s">
        <v>1</v>
      </c>
      <c r="B11" s="30">
        <v>5988.11</v>
      </c>
      <c r="C11" s="31">
        <f>B11*C13/B13</f>
        <v>146.98242557104695</v>
      </c>
      <c r="D11" s="40">
        <v>222</v>
      </c>
      <c r="E11" s="30">
        <f>D11*E13/D13</f>
        <v>549.03515151515148</v>
      </c>
    </row>
    <row r="12" spans="1:5" ht="18.75" x14ac:dyDescent="0.25">
      <c r="A12" s="1" t="s">
        <v>199</v>
      </c>
      <c r="B12" s="30">
        <v>2580.8000000000002</v>
      </c>
      <c r="C12" s="31">
        <f>B12*C13/B13</f>
        <v>63.347574428953052</v>
      </c>
      <c r="D12" s="40">
        <v>75</v>
      </c>
      <c r="E12" s="30">
        <f>D12*E13/D13</f>
        <v>185.4848484848485</v>
      </c>
    </row>
    <row r="13" spans="1:5" s="7" customFormat="1" ht="18.75" x14ac:dyDescent="0.25">
      <c r="A13" s="4"/>
      <c r="B13" s="32">
        <f>SUM(B11:B12)</f>
        <v>8568.91</v>
      </c>
      <c r="C13" s="33">
        <v>210.33</v>
      </c>
      <c r="D13" s="41">
        <f>SUM(D11:D12)</f>
        <v>297</v>
      </c>
      <c r="E13" s="32">
        <v>734.52</v>
      </c>
    </row>
    <row r="14" spans="1:5" s="7" customFormat="1" ht="18.75" x14ac:dyDescent="0.25">
      <c r="A14" s="1" t="s">
        <v>216</v>
      </c>
      <c r="B14" s="34">
        <v>6442.47</v>
      </c>
      <c r="C14" s="35">
        <f>B14*C16/B16</f>
        <v>114.22294521716779</v>
      </c>
      <c r="D14" s="42">
        <v>195</v>
      </c>
      <c r="E14" s="34">
        <f>D14*E16/D16</f>
        <v>480.49677419354839</v>
      </c>
    </row>
    <row r="15" spans="1:5" s="7" customFormat="1" ht="18.75" x14ac:dyDescent="0.25">
      <c r="A15" s="1" t="s">
        <v>217</v>
      </c>
      <c r="B15" s="34">
        <v>3050.65</v>
      </c>
      <c r="C15" s="35">
        <f>B15*C16/B16</f>
        <v>54.087054782832197</v>
      </c>
      <c r="D15" s="42">
        <v>84</v>
      </c>
      <c r="E15" s="34">
        <f>D15*E16/D16</f>
        <v>206.9832258064516</v>
      </c>
    </row>
    <row r="16" spans="1:5" s="7" customFormat="1" ht="18.75" x14ac:dyDescent="0.25">
      <c r="A16" s="4"/>
      <c r="B16" s="32">
        <f>SUM(B14:B15)</f>
        <v>9493.1200000000008</v>
      </c>
      <c r="C16" s="33">
        <v>168.31</v>
      </c>
      <c r="D16" s="41">
        <f>SUM(D14:D15)</f>
        <v>279</v>
      </c>
      <c r="E16" s="32">
        <v>687.48</v>
      </c>
    </row>
    <row r="17" spans="1:1298" ht="18.75" x14ac:dyDescent="0.25">
      <c r="A17" s="1" t="s">
        <v>4</v>
      </c>
      <c r="B17" s="30">
        <v>1593.62</v>
      </c>
      <c r="C17" s="31">
        <f>B17*C19/B19</f>
        <v>37.406691798851753</v>
      </c>
      <c r="D17" s="40">
        <v>66</v>
      </c>
      <c r="E17" s="30">
        <f>D17*E19/D19</f>
        <v>143.0416216216216</v>
      </c>
    </row>
    <row r="18" spans="1:1298" ht="18.75" x14ac:dyDescent="0.25">
      <c r="A18" s="1" t="s">
        <v>5</v>
      </c>
      <c r="B18" s="30">
        <v>1931.74</v>
      </c>
      <c r="C18" s="31">
        <f>B18*C19/B19</f>
        <v>45.343308201148261</v>
      </c>
      <c r="D18" s="40">
        <v>45</v>
      </c>
      <c r="E18" s="30">
        <f>D18*E19/D19</f>
        <v>97.528378378378378</v>
      </c>
    </row>
    <row r="19" spans="1:1298" s="7" customFormat="1" ht="18.75" x14ac:dyDescent="0.25">
      <c r="A19" s="4"/>
      <c r="B19" s="32">
        <f>SUM(B17:B18)</f>
        <v>3525.3599999999997</v>
      </c>
      <c r="C19" s="33">
        <v>82.75</v>
      </c>
      <c r="D19" s="41">
        <f>SUM(D17:D18)</f>
        <v>111</v>
      </c>
      <c r="E19" s="32">
        <v>240.57</v>
      </c>
    </row>
    <row r="20" spans="1:1298" ht="18.75" x14ac:dyDescent="0.25">
      <c r="A20" s="1" t="s">
        <v>7</v>
      </c>
      <c r="B20" s="30">
        <v>5093.67</v>
      </c>
      <c r="C20" s="31">
        <f>B20*C24/B24</f>
        <v>104.16738430942861</v>
      </c>
      <c r="D20" s="40">
        <v>199</v>
      </c>
      <c r="E20" s="30">
        <f>D20*E24/D24</f>
        <v>494.71991507430999</v>
      </c>
    </row>
    <row r="21" spans="1:1298" ht="18.75" x14ac:dyDescent="0.25">
      <c r="A21" s="1" t="s">
        <v>59</v>
      </c>
      <c r="B21" s="30">
        <v>1615.91</v>
      </c>
      <c r="C21" s="31">
        <f>B21*C24/B24</f>
        <v>33.045940938350697</v>
      </c>
      <c r="D21" s="40">
        <v>80</v>
      </c>
      <c r="E21" s="30">
        <f>D21*E24/D24</f>
        <v>198.88237791932062</v>
      </c>
    </row>
    <row r="22" spans="1:1298" ht="18.75" x14ac:dyDescent="0.25">
      <c r="A22" s="1" t="s">
        <v>60</v>
      </c>
      <c r="B22" s="30">
        <v>1498.21</v>
      </c>
      <c r="C22" s="31">
        <f>B22*C24/B24</f>
        <v>30.638933587419103</v>
      </c>
      <c r="D22" s="40">
        <v>61</v>
      </c>
      <c r="E22" s="30">
        <f>D22*E24/D24</f>
        <v>151.64781316348197</v>
      </c>
    </row>
    <row r="23" spans="1:1298" ht="18.75" x14ac:dyDescent="0.25">
      <c r="A23" s="1" t="s">
        <v>8</v>
      </c>
      <c r="B23" s="36">
        <f>2600.14+1230</f>
        <v>3830.14</v>
      </c>
      <c r="C23" s="31">
        <f>B23*C24/B24</f>
        <v>78.327741164801594</v>
      </c>
      <c r="D23" s="40">
        <v>131</v>
      </c>
      <c r="E23" s="30">
        <f>D23*E24/D24</f>
        <v>325.66989384288752</v>
      </c>
    </row>
    <row r="24" spans="1:1298" s="5" customFormat="1" ht="18.75" x14ac:dyDescent="0.25">
      <c r="A24" s="4"/>
      <c r="B24" s="32">
        <f>SUM(B20:B23)</f>
        <v>12037.93</v>
      </c>
      <c r="C24" s="33">
        <v>246.18</v>
      </c>
      <c r="D24" s="41">
        <f>SUM(D20:D23)</f>
        <v>471</v>
      </c>
      <c r="E24" s="32">
        <v>1170.92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  <c r="AMN24" s="7"/>
      <c r="AMO24" s="7"/>
      <c r="AMP24" s="7"/>
      <c r="AMQ24" s="7"/>
      <c r="AMR24" s="7"/>
      <c r="AMS24" s="7"/>
      <c r="AMT24" s="7"/>
      <c r="AMU24" s="7"/>
      <c r="AMV24" s="7"/>
      <c r="AMW24" s="7"/>
      <c r="AMX24" s="7"/>
      <c r="AMY24" s="7"/>
      <c r="AMZ24" s="7"/>
      <c r="ANA24" s="7"/>
      <c r="ANB24" s="7"/>
      <c r="ANC24" s="7"/>
      <c r="AND24" s="7"/>
      <c r="ANE24" s="7"/>
      <c r="ANF24" s="7"/>
      <c r="ANG24" s="7"/>
      <c r="ANH24" s="7"/>
      <c r="ANI24" s="7"/>
      <c r="ANJ24" s="7"/>
      <c r="ANK24" s="7"/>
      <c r="ANL24" s="7"/>
      <c r="ANM24" s="7"/>
      <c r="ANN24" s="7"/>
      <c r="ANO24" s="7"/>
      <c r="ANP24" s="7"/>
      <c r="ANQ24" s="7"/>
      <c r="ANR24" s="7"/>
      <c r="ANS24" s="7"/>
      <c r="ANT24" s="7"/>
      <c r="ANU24" s="7"/>
      <c r="ANV24" s="7"/>
      <c r="ANW24" s="7"/>
      <c r="ANX24" s="7"/>
      <c r="ANY24" s="7"/>
      <c r="ANZ24" s="7"/>
      <c r="AOA24" s="7"/>
      <c r="AOB24" s="7"/>
      <c r="AOC24" s="7"/>
      <c r="AOD24" s="7"/>
      <c r="AOE24" s="7"/>
      <c r="AOF24" s="7"/>
      <c r="AOG24" s="7"/>
      <c r="AOH24" s="7"/>
      <c r="AOI24" s="7"/>
      <c r="AOJ24" s="7"/>
      <c r="AOK24" s="7"/>
      <c r="AOL24" s="7"/>
      <c r="AOM24" s="7"/>
      <c r="AON24" s="7"/>
      <c r="AOO24" s="7"/>
      <c r="AOP24" s="7"/>
      <c r="AOQ24" s="7"/>
      <c r="AOR24" s="7"/>
      <c r="AOS24" s="7"/>
      <c r="AOT24" s="7"/>
      <c r="AOU24" s="7"/>
      <c r="AOV24" s="7"/>
      <c r="AOW24" s="7"/>
      <c r="AOX24" s="7"/>
      <c r="AOY24" s="7"/>
      <c r="AOZ24" s="7"/>
      <c r="APA24" s="7"/>
      <c r="APB24" s="7"/>
      <c r="APC24" s="7"/>
      <c r="APD24" s="7"/>
      <c r="APE24" s="7"/>
      <c r="APF24" s="7"/>
      <c r="APG24" s="7"/>
      <c r="APH24" s="7"/>
      <c r="API24" s="7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7"/>
      <c r="AQK24" s="7"/>
      <c r="AQL24" s="7"/>
      <c r="AQM24" s="7"/>
      <c r="AQN24" s="7"/>
      <c r="AQO24" s="7"/>
      <c r="AQP24" s="7"/>
      <c r="AQQ24" s="7"/>
      <c r="AQR24" s="7"/>
      <c r="AQS24" s="7"/>
      <c r="AQT24" s="7"/>
      <c r="AQU24" s="7"/>
      <c r="AQV24" s="7"/>
      <c r="AQW24" s="7"/>
      <c r="AQX24" s="7"/>
      <c r="AQY24" s="7"/>
      <c r="AQZ24" s="7"/>
      <c r="ARA24" s="7"/>
      <c r="ARB24" s="7"/>
      <c r="ARC24" s="7"/>
      <c r="ARD24" s="7"/>
      <c r="ARE24" s="7"/>
      <c r="ARF24" s="7"/>
      <c r="ARG24" s="7"/>
      <c r="ARH24" s="7"/>
      <c r="ARI24" s="7"/>
      <c r="ARJ24" s="7"/>
      <c r="ARK24" s="7"/>
      <c r="ARL24" s="7"/>
      <c r="ARM24" s="7"/>
      <c r="ARN24" s="7"/>
      <c r="ARO24" s="7"/>
      <c r="ARP24" s="7"/>
      <c r="ARQ24" s="7"/>
      <c r="ARR24" s="7"/>
      <c r="ARS24" s="7"/>
      <c r="ART24" s="7"/>
      <c r="ARU24" s="7"/>
      <c r="ARV24" s="7"/>
      <c r="ARW24" s="7"/>
      <c r="ARX24" s="7"/>
      <c r="ARY24" s="7"/>
      <c r="ARZ24" s="7"/>
      <c r="ASA24" s="7"/>
      <c r="ASB24" s="7"/>
      <c r="ASC24" s="7"/>
      <c r="ASD24" s="7"/>
      <c r="ASE24" s="7"/>
      <c r="ASF24" s="7"/>
      <c r="ASG24" s="7"/>
      <c r="ASH24" s="7"/>
      <c r="ASI24" s="7"/>
      <c r="ASJ24" s="7"/>
      <c r="ASK24" s="7"/>
      <c r="ASL24" s="7"/>
      <c r="ASM24" s="7"/>
      <c r="ASN24" s="7"/>
      <c r="ASO24" s="7"/>
      <c r="ASP24" s="7"/>
      <c r="ASQ24" s="7"/>
      <c r="ASR24" s="7"/>
      <c r="ASS24" s="7"/>
      <c r="AST24" s="7"/>
      <c r="ASU24" s="7"/>
      <c r="ASV24" s="7"/>
      <c r="ASW24" s="7"/>
      <c r="ASX24" s="7"/>
      <c r="ASY24" s="7"/>
      <c r="ASZ24" s="7"/>
      <c r="ATA24" s="7"/>
      <c r="ATB24" s="7"/>
      <c r="ATC24" s="7"/>
      <c r="ATD24" s="7"/>
      <c r="ATE24" s="7"/>
      <c r="ATF24" s="7"/>
      <c r="ATG24" s="7"/>
      <c r="ATH24" s="7"/>
      <c r="ATI24" s="7"/>
      <c r="ATJ24" s="7"/>
      <c r="ATK24" s="7"/>
      <c r="ATL24" s="7"/>
      <c r="ATM24" s="7"/>
      <c r="ATN24" s="7"/>
      <c r="ATO24" s="7"/>
      <c r="ATP24" s="7"/>
      <c r="ATQ24" s="7"/>
      <c r="ATR24" s="7"/>
      <c r="ATS24" s="7"/>
      <c r="ATT24" s="7"/>
      <c r="ATU24" s="7"/>
      <c r="ATV24" s="7"/>
      <c r="ATW24" s="7"/>
      <c r="ATX24" s="7"/>
      <c r="ATY24" s="7"/>
      <c r="ATZ24" s="7"/>
      <c r="AUA24" s="7"/>
      <c r="AUB24" s="7"/>
      <c r="AUC24" s="7"/>
      <c r="AUD24" s="7"/>
      <c r="AUE24" s="7"/>
      <c r="AUF24" s="7"/>
      <c r="AUG24" s="7"/>
      <c r="AUH24" s="7"/>
      <c r="AUI24" s="7"/>
      <c r="AUJ24" s="7"/>
      <c r="AUK24" s="7"/>
      <c r="AUL24" s="7"/>
      <c r="AUM24" s="7"/>
      <c r="AUN24" s="7"/>
      <c r="AUO24" s="7"/>
      <c r="AUP24" s="7"/>
      <c r="AUQ24" s="7"/>
      <c r="AUR24" s="7"/>
      <c r="AUS24" s="7"/>
      <c r="AUT24" s="7"/>
      <c r="AUU24" s="7"/>
      <c r="AUV24" s="7"/>
      <c r="AUW24" s="7"/>
      <c r="AUX24" s="7"/>
      <c r="AUY24" s="7"/>
      <c r="AUZ24" s="7"/>
      <c r="AVA24" s="7"/>
      <c r="AVB24" s="7"/>
      <c r="AVC24" s="7"/>
      <c r="AVD24" s="7"/>
      <c r="AVE24" s="7"/>
      <c r="AVF24" s="7"/>
      <c r="AVG24" s="7"/>
      <c r="AVH24" s="7"/>
      <c r="AVI24" s="7"/>
      <c r="AVJ24" s="7"/>
      <c r="AVK24" s="7"/>
      <c r="AVL24" s="7"/>
      <c r="AVM24" s="7"/>
      <c r="AVN24" s="7"/>
      <c r="AVO24" s="7"/>
      <c r="AVP24" s="7"/>
      <c r="AVQ24" s="7"/>
      <c r="AVR24" s="7"/>
      <c r="AVS24" s="7"/>
      <c r="AVT24" s="7"/>
      <c r="AVU24" s="7"/>
      <c r="AVV24" s="7"/>
      <c r="AVW24" s="7"/>
      <c r="AVX24" s="7"/>
      <c r="AVY24" s="7"/>
      <c r="AVZ24" s="7"/>
      <c r="AWA24" s="7"/>
      <c r="AWB24" s="7"/>
      <c r="AWC24" s="7"/>
      <c r="AWD24" s="7"/>
      <c r="AWE24" s="7"/>
      <c r="AWF24" s="7"/>
      <c r="AWG24" s="7"/>
      <c r="AWH24" s="7"/>
      <c r="AWI24" s="7"/>
      <c r="AWJ24" s="7"/>
      <c r="AWK24" s="7"/>
      <c r="AWL24" s="7"/>
      <c r="AWM24" s="7"/>
      <c r="AWN24" s="7"/>
      <c r="AWO24" s="7"/>
      <c r="AWP24" s="7"/>
      <c r="AWQ24" s="7"/>
      <c r="AWR24" s="7"/>
      <c r="AWS24" s="7"/>
      <c r="AWT24" s="7"/>
      <c r="AWU24" s="7"/>
      <c r="AWV24" s="7"/>
      <c r="AWW24" s="7"/>
      <c r="AWX24" s="7"/>
    </row>
    <row r="25" spans="1:1298" ht="18.75" x14ac:dyDescent="0.25">
      <c r="A25" s="1" t="s">
        <v>61</v>
      </c>
      <c r="B25" s="30">
        <v>4014.72</v>
      </c>
      <c r="C25" s="31">
        <f>B25*C27/B27</f>
        <v>69.411319330063847</v>
      </c>
      <c r="D25" s="40">
        <v>141</v>
      </c>
      <c r="E25" s="30">
        <f>D25*E27/D27</f>
        <v>326.99410714285716</v>
      </c>
    </row>
    <row r="26" spans="1:1298" ht="18.75" x14ac:dyDescent="0.25">
      <c r="A26" s="1" t="s">
        <v>62</v>
      </c>
      <c r="B26" s="30">
        <v>848.43</v>
      </c>
      <c r="C26" s="31">
        <f>B26*C27/B27</f>
        <v>14.668680669936153</v>
      </c>
      <c r="D26" s="40">
        <v>27</v>
      </c>
      <c r="E26" s="30">
        <f>D26*E27/D27</f>
        <v>62.615892857142867</v>
      </c>
    </row>
    <row r="27" spans="1:1298" s="5" customFormat="1" ht="18.75" x14ac:dyDescent="0.25">
      <c r="A27" s="4"/>
      <c r="B27" s="32">
        <f>SUM(B25:B26)</f>
        <v>4863.1499999999996</v>
      </c>
      <c r="C27" s="33">
        <v>84.08</v>
      </c>
      <c r="D27" s="41">
        <f>SUM(D25:D26)</f>
        <v>168</v>
      </c>
      <c r="E27" s="32">
        <v>389.61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  <c r="AMA27" s="7"/>
      <c r="AMB27" s="7"/>
      <c r="AMC27" s="7"/>
      <c r="AMD27" s="7"/>
      <c r="AME27" s="7"/>
      <c r="AMF27" s="7"/>
      <c r="AMG27" s="7"/>
      <c r="AMH27" s="7"/>
      <c r="AMI27" s="7"/>
      <c r="AMJ27" s="7"/>
      <c r="AMK27" s="7"/>
      <c r="AML27" s="7"/>
      <c r="AMM27" s="7"/>
      <c r="AMN27" s="7"/>
      <c r="AMO27" s="7"/>
      <c r="AMP27" s="7"/>
      <c r="AMQ27" s="7"/>
      <c r="AMR27" s="7"/>
      <c r="AMS27" s="7"/>
      <c r="AMT27" s="7"/>
      <c r="AMU27" s="7"/>
      <c r="AMV27" s="7"/>
      <c r="AMW27" s="7"/>
      <c r="AMX27" s="7"/>
      <c r="AMY27" s="7"/>
      <c r="AMZ27" s="7"/>
      <c r="ANA27" s="7"/>
      <c r="ANB27" s="7"/>
      <c r="ANC27" s="7"/>
      <c r="AND27" s="7"/>
      <c r="ANE27" s="7"/>
      <c r="ANF27" s="7"/>
      <c r="ANG27" s="7"/>
      <c r="ANH27" s="7"/>
      <c r="ANI27" s="7"/>
      <c r="ANJ27" s="7"/>
      <c r="ANK27" s="7"/>
      <c r="ANL27" s="7"/>
      <c r="ANM27" s="7"/>
      <c r="ANN27" s="7"/>
      <c r="ANO27" s="7"/>
      <c r="ANP27" s="7"/>
      <c r="ANQ27" s="7"/>
      <c r="ANR27" s="7"/>
      <c r="ANS27" s="7"/>
      <c r="ANT27" s="7"/>
      <c r="ANU27" s="7"/>
      <c r="ANV27" s="7"/>
      <c r="ANW27" s="7"/>
      <c r="ANX27" s="7"/>
      <c r="ANY27" s="7"/>
      <c r="ANZ27" s="7"/>
      <c r="AOA27" s="7"/>
      <c r="AOB27" s="7"/>
      <c r="AOC27" s="7"/>
      <c r="AOD27" s="7"/>
      <c r="AOE27" s="7"/>
      <c r="AOF27" s="7"/>
      <c r="AOG27" s="7"/>
      <c r="AOH27" s="7"/>
      <c r="AOI27" s="7"/>
      <c r="AOJ27" s="7"/>
      <c r="AOK27" s="7"/>
      <c r="AOL27" s="7"/>
      <c r="AOM27" s="7"/>
      <c r="AON27" s="7"/>
      <c r="AOO27" s="7"/>
      <c r="AOP27" s="7"/>
      <c r="AOQ27" s="7"/>
      <c r="AOR27" s="7"/>
      <c r="AOS27" s="7"/>
      <c r="AOT27" s="7"/>
      <c r="AOU27" s="7"/>
      <c r="AOV27" s="7"/>
      <c r="AOW27" s="7"/>
      <c r="AOX27" s="7"/>
      <c r="AOY27" s="7"/>
      <c r="AOZ27" s="7"/>
      <c r="APA27" s="7"/>
      <c r="APB27" s="7"/>
      <c r="APC27" s="7"/>
      <c r="APD27" s="7"/>
      <c r="APE27" s="7"/>
      <c r="APF27" s="7"/>
      <c r="APG27" s="7"/>
      <c r="APH27" s="7"/>
      <c r="API27" s="7"/>
      <c r="APJ27" s="7"/>
      <c r="APK27" s="7"/>
      <c r="APL27" s="7"/>
      <c r="APM27" s="7"/>
      <c r="APN27" s="7"/>
      <c r="APO27" s="7"/>
      <c r="APP27" s="7"/>
      <c r="APQ27" s="7"/>
      <c r="APR27" s="7"/>
      <c r="APS27" s="7"/>
      <c r="APT27" s="7"/>
      <c r="APU27" s="7"/>
      <c r="APV27" s="7"/>
      <c r="APW27" s="7"/>
      <c r="APX27" s="7"/>
      <c r="APY27" s="7"/>
      <c r="APZ27" s="7"/>
      <c r="AQA27" s="7"/>
      <c r="AQB27" s="7"/>
      <c r="AQC27" s="7"/>
      <c r="AQD27" s="7"/>
      <c r="AQE27" s="7"/>
      <c r="AQF27" s="7"/>
      <c r="AQG27" s="7"/>
      <c r="AQH27" s="7"/>
      <c r="AQI27" s="7"/>
      <c r="AQJ27" s="7"/>
      <c r="AQK27" s="7"/>
      <c r="AQL27" s="7"/>
      <c r="AQM27" s="7"/>
      <c r="AQN27" s="7"/>
      <c r="AQO27" s="7"/>
      <c r="AQP27" s="7"/>
      <c r="AQQ27" s="7"/>
      <c r="AQR27" s="7"/>
      <c r="AQS27" s="7"/>
      <c r="AQT27" s="7"/>
      <c r="AQU27" s="7"/>
      <c r="AQV27" s="7"/>
      <c r="AQW27" s="7"/>
      <c r="AQX27" s="7"/>
      <c r="AQY27" s="7"/>
      <c r="AQZ27" s="7"/>
      <c r="ARA27" s="7"/>
      <c r="ARB27" s="7"/>
      <c r="ARC27" s="7"/>
      <c r="ARD27" s="7"/>
      <c r="ARE27" s="7"/>
      <c r="ARF27" s="7"/>
      <c r="ARG27" s="7"/>
      <c r="ARH27" s="7"/>
      <c r="ARI27" s="7"/>
      <c r="ARJ27" s="7"/>
      <c r="ARK27" s="7"/>
      <c r="ARL27" s="7"/>
      <c r="ARM27" s="7"/>
      <c r="ARN27" s="7"/>
      <c r="ARO27" s="7"/>
      <c r="ARP27" s="7"/>
      <c r="ARQ27" s="7"/>
      <c r="ARR27" s="7"/>
      <c r="ARS27" s="7"/>
      <c r="ART27" s="7"/>
      <c r="ARU27" s="7"/>
      <c r="ARV27" s="7"/>
      <c r="ARW27" s="7"/>
      <c r="ARX27" s="7"/>
      <c r="ARY27" s="7"/>
      <c r="ARZ27" s="7"/>
      <c r="ASA27" s="7"/>
      <c r="ASB27" s="7"/>
      <c r="ASC27" s="7"/>
      <c r="ASD27" s="7"/>
      <c r="ASE27" s="7"/>
      <c r="ASF27" s="7"/>
      <c r="ASG27" s="7"/>
      <c r="ASH27" s="7"/>
      <c r="ASI27" s="7"/>
      <c r="ASJ27" s="7"/>
      <c r="ASK27" s="7"/>
      <c r="ASL27" s="7"/>
      <c r="ASM27" s="7"/>
      <c r="ASN27" s="7"/>
      <c r="ASO27" s="7"/>
      <c r="ASP27" s="7"/>
      <c r="ASQ27" s="7"/>
      <c r="ASR27" s="7"/>
      <c r="ASS27" s="7"/>
      <c r="AST27" s="7"/>
      <c r="ASU27" s="7"/>
      <c r="ASV27" s="7"/>
      <c r="ASW27" s="7"/>
      <c r="ASX27" s="7"/>
      <c r="ASY27" s="7"/>
      <c r="ASZ27" s="7"/>
      <c r="ATA27" s="7"/>
      <c r="ATB27" s="7"/>
      <c r="ATC27" s="7"/>
      <c r="ATD27" s="7"/>
      <c r="ATE27" s="7"/>
      <c r="ATF27" s="7"/>
      <c r="ATG27" s="7"/>
      <c r="ATH27" s="7"/>
      <c r="ATI27" s="7"/>
      <c r="ATJ27" s="7"/>
      <c r="ATK27" s="7"/>
      <c r="ATL27" s="7"/>
      <c r="ATM27" s="7"/>
      <c r="ATN27" s="7"/>
      <c r="ATO27" s="7"/>
      <c r="ATP27" s="7"/>
      <c r="ATQ27" s="7"/>
      <c r="ATR27" s="7"/>
      <c r="ATS27" s="7"/>
      <c r="ATT27" s="7"/>
      <c r="ATU27" s="7"/>
      <c r="ATV27" s="7"/>
      <c r="ATW27" s="7"/>
      <c r="ATX27" s="7"/>
      <c r="ATY27" s="7"/>
      <c r="ATZ27" s="7"/>
      <c r="AUA27" s="7"/>
      <c r="AUB27" s="7"/>
      <c r="AUC27" s="7"/>
      <c r="AUD27" s="7"/>
      <c r="AUE27" s="7"/>
      <c r="AUF27" s="7"/>
      <c r="AUG27" s="7"/>
      <c r="AUH27" s="7"/>
      <c r="AUI27" s="7"/>
      <c r="AUJ27" s="7"/>
      <c r="AUK27" s="7"/>
      <c r="AUL27" s="7"/>
      <c r="AUM27" s="7"/>
      <c r="AUN27" s="7"/>
      <c r="AUO27" s="7"/>
      <c r="AUP27" s="7"/>
      <c r="AUQ27" s="7"/>
      <c r="AUR27" s="7"/>
      <c r="AUS27" s="7"/>
      <c r="AUT27" s="7"/>
      <c r="AUU27" s="7"/>
      <c r="AUV27" s="7"/>
      <c r="AUW27" s="7"/>
      <c r="AUX27" s="7"/>
      <c r="AUY27" s="7"/>
      <c r="AUZ27" s="7"/>
      <c r="AVA27" s="7"/>
      <c r="AVB27" s="7"/>
      <c r="AVC27" s="7"/>
      <c r="AVD27" s="7"/>
      <c r="AVE27" s="7"/>
      <c r="AVF27" s="7"/>
      <c r="AVG27" s="7"/>
      <c r="AVH27" s="7"/>
      <c r="AVI27" s="7"/>
      <c r="AVJ27" s="7"/>
      <c r="AVK27" s="7"/>
      <c r="AVL27" s="7"/>
      <c r="AVM27" s="7"/>
      <c r="AVN27" s="7"/>
      <c r="AVO27" s="7"/>
      <c r="AVP27" s="7"/>
      <c r="AVQ27" s="7"/>
      <c r="AVR27" s="7"/>
      <c r="AVS27" s="7"/>
      <c r="AVT27" s="7"/>
      <c r="AVU27" s="7"/>
      <c r="AVV27" s="7"/>
      <c r="AVW27" s="7"/>
      <c r="AVX27" s="7"/>
      <c r="AVY27" s="7"/>
      <c r="AVZ27" s="7"/>
      <c r="AWA27" s="7"/>
      <c r="AWB27" s="7"/>
      <c r="AWC27" s="7"/>
      <c r="AWD27" s="7"/>
      <c r="AWE27" s="7"/>
      <c r="AWF27" s="7"/>
      <c r="AWG27" s="7"/>
      <c r="AWH27" s="7"/>
      <c r="AWI27" s="7"/>
      <c r="AWJ27" s="7"/>
      <c r="AWK27" s="7"/>
      <c r="AWL27" s="7"/>
      <c r="AWM27" s="7"/>
      <c r="AWN27" s="7"/>
      <c r="AWO27" s="7"/>
      <c r="AWP27" s="7"/>
      <c r="AWQ27" s="7"/>
      <c r="AWR27" s="7"/>
      <c r="AWS27" s="7"/>
      <c r="AWT27" s="7"/>
      <c r="AWU27" s="7"/>
      <c r="AWV27" s="7"/>
      <c r="AWW27" s="7"/>
      <c r="AWX27" s="7"/>
    </row>
    <row r="28" spans="1:1298" ht="18.75" x14ac:dyDescent="0.25">
      <c r="A28" s="1" t="s">
        <v>63</v>
      </c>
      <c r="B28" s="30">
        <v>7808.64</v>
      </c>
      <c r="C28" s="31">
        <f>B28*C30/B30</f>
        <v>187.89670013110396</v>
      </c>
      <c r="D28" s="40">
        <v>378</v>
      </c>
      <c r="E28" s="30">
        <f>D28*E30/D30</f>
        <v>795.26686567164188</v>
      </c>
    </row>
    <row r="29" spans="1:1298" ht="18.75" x14ac:dyDescent="0.25">
      <c r="A29" s="1" t="s">
        <v>64</v>
      </c>
      <c r="B29" s="30">
        <v>2213.94</v>
      </c>
      <c r="C29" s="31">
        <f>B29*C30/B30</f>
        <v>53.273299868896032</v>
      </c>
      <c r="D29" s="40">
        <v>91</v>
      </c>
      <c r="E29" s="30">
        <f>D29*E30/D30</f>
        <v>191.45313432835823</v>
      </c>
    </row>
    <row r="30" spans="1:1298" s="5" customFormat="1" ht="18.75" x14ac:dyDescent="0.25">
      <c r="A30" s="4"/>
      <c r="B30" s="32">
        <f>SUM(B28:B29)</f>
        <v>10022.58</v>
      </c>
      <c r="C30" s="33">
        <v>241.17</v>
      </c>
      <c r="D30" s="41">
        <f>SUM(D28:D29)</f>
        <v>469</v>
      </c>
      <c r="E30" s="32">
        <v>986.72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  <c r="AMA30" s="7"/>
      <c r="AMB30" s="7"/>
      <c r="AMC30" s="7"/>
      <c r="AMD30" s="7"/>
      <c r="AME30" s="7"/>
      <c r="AMF30" s="7"/>
      <c r="AMG30" s="7"/>
      <c r="AMH30" s="7"/>
      <c r="AMI30" s="7"/>
      <c r="AMJ30" s="7"/>
      <c r="AMK30" s="7"/>
      <c r="AML30" s="7"/>
      <c r="AMM30" s="7"/>
      <c r="AMN30" s="7"/>
      <c r="AMO30" s="7"/>
      <c r="AMP30" s="7"/>
      <c r="AMQ30" s="7"/>
      <c r="AMR30" s="7"/>
      <c r="AMS30" s="7"/>
      <c r="AMT30" s="7"/>
      <c r="AMU30" s="7"/>
      <c r="AMV30" s="7"/>
      <c r="AMW30" s="7"/>
      <c r="AMX30" s="7"/>
      <c r="AMY30" s="7"/>
      <c r="AMZ30" s="7"/>
      <c r="ANA30" s="7"/>
      <c r="ANB30" s="7"/>
      <c r="ANC30" s="7"/>
      <c r="AND30" s="7"/>
      <c r="ANE30" s="7"/>
      <c r="ANF30" s="7"/>
      <c r="ANG30" s="7"/>
      <c r="ANH30" s="7"/>
      <c r="ANI30" s="7"/>
      <c r="ANJ30" s="7"/>
      <c r="ANK30" s="7"/>
      <c r="ANL30" s="7"/>
      <c r="ANM30" s="7"/>
      <c r="ANN30" s="7"/>
      <c r="ANO30" s="7"/>
      <c r="ANP30" s="7"/>
      <c r="ANQ30" s="7"/>
      <c r="ANR30" s="7"/>
      <c r="ANS30" s="7"/>
      <c r="ANT30" s="7"/>
      <c r="ANU30" s="7"/>
      <c r="ANV30" s="7"/>
      <c r="ANW30" s="7"/>
      <c r="ANX30" s="7"/>
      <c r="ANY30" s="7"/>
      <c r="ANZ30" s="7"/>
      <c r="AOA30" s="7"/>
      <c r="AOB30" s="7"/>
      <c r="AOC30" s="7"/>
      <c r="AOD30" s="7"/>
      <c r="AOE30" s="7"/>
      <c r="AOF30" s="7"/>
      <c r="AOG30" s="7"/>
      <c r="AOH30" s="7"/>
      <c r="AOI30" s="7"/>
      <c r="AOJ30" s="7"/>
      <c r="AOK30" s="7"/>
      <c r="AOL30" s="7"/>
      <c r="AOM30" s="7"/>
      <c r="AON30" s="7"/>
      <c r="AOO30" s="7"/>
      <c r="AOP30" s="7"/>
      <c r="AOQ30" s="7"/>
      <c r="AOR30" s="7"/>
      <c r="AOS30" s="7"/>
      <c r="AOT30" s="7"/>
      <c r="AOU30" s="7"/>
      <c r="AOV30" s="7"/>
      <c r="AOW30" s="7"/>
      <c r="AOX30" s="7"/>
      <c r="AOY30" s="7"/>
      <c r="AOZ30" s="7"/>
      <c r="APA30" s="7"/>
      <c r="APB30" s="7"/>
      <c r="APC30" s="7"/>
      <c r="APD30" s="7"/>
      <c r="APE30" s="7"/>
      <c r="APF30" s="7"/>
      <c r="APG30" s="7"/>
      <c r="APH30" s="7"/>
      <c r="API30" s="7"/>
      <c r="APJ30" s="7"/>
      <c r="APK30" s="7"/>
      <c r="APL30" s="7"/>
      <c r="APM30" s="7"/>
      <c r="APN30" s="7"/>
      <c r="APO30" s="7"/>
      <c r="APP30" s="7"/>
      <c r="APQ30" s="7"/>
      <c r="APR30" s="7"/>
      <c r="APS30" s="7"/>
      <c r="APT30" s="7"/>
      <c r="APU30" s="7"/>
      <c r="APV30" s="7"/>
      <c r="APW30" s="7"/>
      <c r="APX30" s="7"/>
      <c r="APY30" s="7"/>
      <c r="APZ30" s="7"/>
      <c r="AQA30" s="7"/>
      <c r="AQB30" s="7"/>
      <c r="AQC30" s="7"/>
      <c r="AQD30" s="7"/>
      <c r="AQE30" s="7"/>
      <c r="AQF30" s="7"/>
      <c r="AQG30" s="7"/>
      <c r="AQH30" s="7"/>
      <c r="AQI30" s="7"/>
      <c r="AQJ30" s="7"/>
      <c r="AQK30" s="7"/>
      <c r="AQL30" s="7"/>
      <c r="AQM30" s="7"/>
      <c r="AQN30" s="7"/>
      <c r="AQO30" s="7"/>
      <c r="AQP30" s="7"/>
      <c r="AQQ30" s="7"/>
      <c r="AQR30" s="7"/>
      <c r="AQS30" s="7"/>
      <c r="AQT30" s="7"/>
      <c r="AQU30" s="7"/>
      <c r="AQV30" s="7"/>
      <c r="AQW30" s="7"/>
      <c r="AQX30" s="7"/>
      <c r="AQY30" s="7"/>
      <c r="AQZ30" s="7"/>
      <c r="ARA30" s="7"/>
      <c r="ARB30" s="7"/>
      <c r="ARC30" s="7"/>
      <c r="ARD30" s="7"/>
      <c r="ARE30" s="7"/>
      <c r="ARF30" s="7"/>
      <c r="ARG30" s="7"/>
      <c r="ARH30" s="7"/>
      <c r="ARI30" s="7"/>
      <c r="ARJ30" s="7"/>
      <c r="ARK30" s="7"/>
      <c r="ARL30" s="7"/>
      <c r="ARM30" s="7"/>
      <c r="ARN30" s="7"/>
      <c r="ARO30" s="7"/>
      <c r="ARP30" s="7"/>
      <c r="ARQ30" s="7"/>
      <c r="ARR30" s="7"/>
      <c r="ARS30" s="7"/>
      <c r="ART30" s="7"/>
      <c r="ARU30" s="7"/>
      <c r="ARV30" s="7"/>
      <c r="ARW30" s="7"/>
      <c r="ARX30" s="7"/>
      <c r="ARY30" s="7"/>
      <c r="ARZ30" s="7"/>
      <c r="ASA30" s="7"/>
      <c r="ASB30" s="7"/>
      <c r="ASC30" s="7"/>
      <c r="ASD30" s="7"/>
      <c r="ASE30" s="7"/>
      <c r="ASF30" s="7"/>
      <c r="ASG30" s="7"/>
      <c r="ASH30" s="7"/>
      <c r="ASI30" s="7"/>
      <c r="ASJ30" s="7"/>
      <c r="ASK30" s="7"/>
      <c r="ASL30" s="7"/>
      <c r="ASM30" s="7"/>
      <c r="ASN30" s="7"/>
      <c r="ASO30" s="7"/>
      <c r="ASP30" s="7"/>
      <c r="ASQ30" s="7"/>
      <c r="ASR30" s="7"/>
      <c r="ASS30" s="7"/>
      <c r="AST30" s="7"/>
      <c r="ASU30" s="7"/>
      <c r="ASV30" s="7"/>
      <c r="ASW30" s="7"/>
      <c r="ASX30" s="7"/>
      <c r="ASY30" s="7"/>
      <c r="ASZ30" s="7"/>
      <c r="ATA30" s="7"/>
      <c r="ATB30" s="7"/>
      <c r="ATC30" s="7"/>
      <c r="ATD30" s="7"/>
      <c r="ATE30" s="7"/>
      <c r="ATF30" s="7"/>
      <c r="ATG30" s="7"/>
      <c r="ATH30" s="7"/>
      <c r="ATI30" s="7"/>
      <c r="ATJ30" s="7"/>
      <c r="ATK30" s="7"/>
      <c r="ATL30" s="7"/>
      <c r="ATM30" s="7"/>
      <c r="ATN30" s="7"/>
      <c r="ATO30" s="7"/>
      <c r="ATP30" s="7"/>
      <c r="ATQ30" s="7"/>
      <c r="ATR30" s="7"/>
      <c r="ATS30" s="7"/>
      <c r="ATT30" s="7"/>
      <c r="ATU30" s="7"/>
      <c r="ATV30" s="7"/>
      <c r="ATW30" s="7"/>
      <c r="ATX30" s="7"/>
      <c r="ATY30" s="7"/>
      <c r="ATZ30" s="7"/>
      <c r="AUA30" s="7"/>
      <c r="AUB30" s="7"/>
      <c r="AUC30" s="7"/>
      <c r="AUD30" s="7"/>
      <c r="AUE30" s="7"/>
      <c r="AUF30" s="7"/>
      <c r="AUG30" s="7"/>
      <c r="AUH30" s="7"/>
      <c r="AUI30" s="7"/>
      <c r="AUJ30" s="7"/>
      <c r="AUK30" s="7"/>
      <c r="AUL30" s="7"/>
      <c r="AUM30" s="7"/>
      <c r="AUN30" s="7"/>
      <c r="AUO30" s="7"/>
      <c r="AUP30" s="7"/>
      <c r="AUQ30" s="7"/>
      <c r="AUR30" s="7"/>
      <c r="AUS30" s="7"/>
      <c r="AUT30" s="7"/>
      <c r="AUU30" s="7"/>
      <c r="AUV30" s="7"/>
      <c r="AUW30" s="7"/>
      <c r="AUX30" s="7"/>
      <c r="AUY30" s="7"/>
      <c r="AUZ30" s="7"/>
      <c r="AVA30" s="7"/>
      <c r="AVB30" s="7"/>
      <c r="AVC30" s="7"/>
      <c r="AVD30" s="7"/>
      <c r="AVE30" s="7"/>
      <c r="AVF30" s="7"/>
      <c r="AVG30" s="7"/>
      <c r="AVH30" s="7"/>
      <c r="AVI30" s="7"/>
      <c r="AVJ30" s="7"/>
      <c r="AVK30" s="7"/>
      <c r="AVL30" s="7"/>
      <c r="AVM30" s="7"/>
      <c r="AVN30" s="7"/>
      <c r="AVO30" s="7"/>
      <c r="AVP30" s="7"/>
      <c r="AVQ30" s="7"/>
      <c r="AVR30" s="7"/>
      <c r="AVS30" s="7"/>
      <c r="AVT30" s="7"/>
      <c r="AVU30" s="7"/>
      <c r="AVV30" s="7"/>
      <c r="AVW30" s="7"/>
      <c r="AVX30" s="7"/>
      <c r="AVY30" s="7"/>
      <c r="AVZ30" s="7"/>
      <c r="AWA30" s="7"/>
      <c r="AWB30" s="7"/>
      <c r="AWC30" s="7"/>
      <c r="AWD30" s="7"/>
      <c r="AWE30" s="7"/>
      <c r="AWF30" s="7"/>
      <c r="AWG30" s="7"/>
      <c r="AWH30" s="7"/>
      <c r="AWI30" s="7"/>
      <c r="AWJ30" s="7"/>
      <c r="AWK30" s="7"/>
      <c r="AWL30" s="7"/>
      <c r="AWM30" s="7"/>
      <c r="AWN30" s="7"/>
      <c r="AWO30" s="7"/>
      <c r="AWP30" s="7"/>
      <c r="AWQ30" s="7"/>
      <c r="AWR30" s="7"/>
      <c r="AWS30" s="7"/>
      <c r="AWT30" s="7"/>
      <c r="AWU30" s="7"/>
      <c r="AWV30" s="7"/>
      <c r="AWW30" s="7"/>
      <c r="AWX30" s="7"/>
    </row>
    <row r="31" spans="1:1298" ht="18.75" x14ac:dyDescent="0.25">
      <c r="A31" s="1" t="s">
        <v>122</v>
      </c>
      <c r="B31" s="30">
        <v>4466.34</v>
      </c>
      <c r="C31" s="31">
        <f>B31*C33/B33</f>
        <v>104.18858946854384</v>
      </c>
      <c r="D31" s="40"/>
      <c r="E31" s="30"/>
      <c r="G31" s="6">
        <v>4466.34</v>
      </c>
      <c r="H31" s="6">
        <f>G31*H33/G33</f>
        <v>0.7729045303799299</v>
      </c>
    </row>
    <row r="32" spans="1:1298" ht="18.75" x14ac:dyDescent="0.25">
      <c r="A32" s="1" t="s">
        <v>237</v>
      </c>
      <c r="B32" s="30">
        <v>3970.48</v>
      </c>
      <c r="C32" s="31">
        <f>B32*C33/B33</f>
        <v>92.621410531456164</v>
      </c>
      <c r="D32" s="40"/>
      <c r="E32" s="30"/>
      <c r="G32" s="6">
        <v>3970.48</v>
      </c>
      <c r="H32" s="6">
        <f>G32*H33/G33</f>
        <v>0.68709546962007007</v>
      </c>
    </row>
    <row r="33" spans="1:1298" s="5" customFormat="1" ht="18.75" x14ac:dyDescent="0.25">
      <c r="A33" s="4"/>
      <c r="B33" s="32">
        <f>SUM(B31:B32)</f>
        <v>8436.82</v>
      </c>
      <c r="C33" s="33">
        <v>196.81</v>
      </c>
      <c r="D33" s="41"/>
      <c r="E33" s="32"/>
      <c r="F33" s="7"/>
      <c r="G33" s="7">
        <v>8436.82</v>
      </c>
      <c r="H33" s="7">
        <v>1.46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  <c r="TI33" s="7"/>
      <c r="TJ33" s="7"/>
      <c r="TK33" s="7"/>
      <c r="TL33" s="7"/>
      <c r="TM33" s="7"/>
      <c r="TN33" s="7"/>
      <c r="TO33" s="7"/>
      <c r="TP33" s="7"/>
      <c r="TQ33" s="7"/>
      <c r="TR33" s="7"/>
      <c r="TS33" s="7"/>
      <c r="TT33" s="7"/>
      <c r="TU33" s="7"/>
      <c r="TV33" s="7"/>
      <c r="TW33" s="7"/>
      <c r="TX33" s="7"/>
      <c r="TY33" s="7"/>
      <c r="TZ33" s="7"/>
      <c r="UA33" s="7"/>
      <c r="UB33" s="7"/>
      <c r="UC33" s="7"/>
      <c r="UD33" s="7"/>
      <c r="UE33" s="7"/>
      <c r="UF33" s="7"/>
      <c r="UG33" s="7"/>
      <c r="UH33" s="7"/>
      <c r="UI33" s="7"/>
      <c r="UJ33" s="7"/>
      <c r="UK33" s="7"/>
      <c r="UL33" s="7"/>
      <c r="UM33" s="7"/>
      <c r="UN33" s="7"/>
      <c r="UO33" s="7"/>
      <c r="UP33" s="7"/>
      <c r="UQ33" s="7"/>
      <c r="UR33" s="7"/>
      <c r="US33" s="7"/>
      <c r="UT33" s="7"/>
      <c r="UU33" s="7"/>
      <c r="UV33" s="7"/>
      <c r="UW33" s="7"/>
      <c r="UX33" s="7"/>
      <c r="UY33" s="7"/>
      <c r="UZ33" s="7"/>
      <c r="VA33" s="7"/>
      <c r="VB33" s="7"/>
      <c r="VC33" s="7"/>
      <c r="VD33" s="7"/>
      <c r="VE33" s="7"/>
      <c r="VF33" s="7"/>
      <c r="VG33" s="7"/>
      <c r="VH33" s="7"/>
      <c r="VI33" s="7"/>
      <c r="VJ33" s="7"/>
      <c r="VK33" s="7"/>
      <c r="VL33" s="7"/>
      <c r="VM33" s="7"/>
      <c r="VN33" s="7"/>
      <c r="VO33" s="7"/>
      <c r="VP33" s="7"/>
      <c r="VQ33" s="7"/>
      <c r="VR33" s="7"/>
      <c r="VS33" s="7"/>
      <c r="VT33" s="7"/>
      <c r="VU33" s="7"/>
      <c r="VV33" s="7"/>
      <c r="VW33" s="7"/>
      <c r="VX33" s="7"/>
      <c r="VY33" s="7"/>
      <c r="VZ33" s="7"/>
      <c r="WA33" s="7"/>
      <c r="WB33" s="7"/>
      <c r="WC33" s="7"/>
      <c r="WD33" s="7"/>
      <c r="WE33" s="7"/>
      <c r="WF33" s="7"/>
      <c r="WG33" s="7"/>
      <c r="WH33" s="7"/>
      <c r="WI33" s="7"/>
      <c r="WJ33" s="7"/>
      <c r="WK33" s="7"/>
      <c r="WL33" s="7"/>
      <c r="WM33" s="7"/>
      <c r="WN33" s="7"/>
      <c r="WO33" s="7"/>
      <c r="WP33" s="7"/>
      <c r="WQ33" s="7"/>
      <c r="WR33" s="7"/>
      <c r="WS33" s="7"/>
      <c r="WT33" s="7"/>
      <c r="WU33" s="7"/>
      <c r="WV33" s="7"/>
      <c r="WW33" s="7"/>
      <c r="WX33" s="7"/>
      <c r="WY33" s="7"/>
      <c r="WZ33" s="7"/>
      <c r="XA33" s="7"/>
      <c r="XB33" s="7"/>
      <c r="XC33" s="7"/>
      <c r="XD33" s="7"/>
      <c r="XE33" s="7"/>
      <c r="XF33" s="7"/>
      <c r="XG33" s="7"/>
      <c r="XH33" s="7"/>
      <c r="XI33" s="7"/>
      <c r="XJ33" s="7"/>
      <c r="XK33" s="7"/>
      <c r="XL33" s="7"/>
      <c r="XM33" s="7"/>
      <c r="XN33" s="7"/>
      <c r="XO33" s="7"/>
      <c r="XP33" s="7"/>
      <c r="XQ33" s="7"/>
      <c r="XR33" s="7"/>
      <c r="XS33" s="7"/>
      <c r="XT33" s="7"/>
      <c r="XU33" s="7"/>
      <c r="XV33" s="7"/>
      <c r="XW33" s="7"/>
      <c r="XX33" s="7"/>
      <c r="XY33" s="7"/>
      <c r="XZ33" s="7"/>
      <c r="YA33" s="7"/>
      <c r="YB33" s="7"/>
      <c r="YC33" s="7"/>
      <c r="YD33" s="7"/>
      <c r="YE33" s="7"/>
      <c r="YF33" s="7"/>
      <c r="YG33" s="7"/>
      <c r="YH33" s="7"/>
      <c r="YI33" s="7"/>
      <c r="YJ33" s="7"/>
      <c r="YK33" s="7"/>
      <c r="YL33" s="7"/>
      <c r="YM33" s="7"/>
      <c r="YN33" s="7"/>
      <c r="YO33" s="7"/>
      <c r="YP33" s="7"/>
      <c r="YQ33" s="7"/>
      <c r="YR33" s="7"/>
      <c r="YS33" s="7"/>
      <c r="YT33" s="7"/>
      <c r="YU33" s="7"/>
      <c r="YV33" s="7"/>
      <c r="YW33" s="7"/>
      <c r="YX33" s="7"/>
      <c r="YY33" s="7"/>
      <c r="YZ33" s="7"/>
      <c r="ZA33" s="7"/>
      <c r="ZB33" s="7"/>
      <c r="ZC33" s="7"/>
      <c r="ZD33" s="7"/>
      <c r="ZE33" s="7"/>
      <c r="ZF33" s="7"/>
      <c r="ZG33" s="7"/>
      <c r="ZH33" s="7"/>
      <c r="ZI33" s="7"/>
      <c r="ZJ33" s="7"/>
      <c r="ZK33" s="7"/>
      <c r="ZL33" s="7"/>
      <c r="ZM33" s="7"/>
      <c r="ZN33" s="7"/>
      <c r="ZO33" s="7"/>
      <c r="ZP33" s="7"/>
      <c r="ZQ33" s="7"/>
      <c r="ZR33" s="7"/>
      <c r="ZS33" s="7"/>
      <c r="ZT33" s="7"/>
      <c r="ZU33" s="7"/>
      <c r="ZV33" s="7"/>
      <c r="ZW33" s="7"/>
      <c r="ZX33" s="7"/>
      <c r="ZY33" s="7"/>
      <c r="ZZ33" s="7"/>
      <c r="AAA33" s="7"/>
      <c r="AAB33" s="7"/>
      <c r="AAC33" s="7"/>
      <c r="AAD33" s="7"/>
      <c r="AAE33" s="7"/>
      <c r="AAF33" s="7"/>
      <c r="AAG33" s="7"/>
      <c r="AAH33" s="7"/>
      <c r="AAI33" s="7"/>
      <c r="AAJ33" s="7"/>
      <c r="AAK33" s="7"/>
      <c r="AAL33" s="7"/>
      <c r="AAM33" s="7"/>
      <c r="AAN33" s="7"/>
      <c r="AAO33" s="7"/>
      <c r="AAP33" s="7"/>
      <c r="AAQ33" s="7"/>
      <c r="AAR33" s="7"/>
      <c r="AAS33" s="7"/>
      <c r="AAT33" s="7"/>
      <c r="AAU33" s="7"/>
      <c r="AAV33" s="7"/>
      <c r="AAW33" s="7"/>
      <c r="AAX33" s="7"/>
      <c r="AAY33" s="7"/>
      <c r="AAZ33" s="7"/>
      <c r="ABA33" s="7"/>
      <c r="ABB33" s="7"/>
      <c r="ABC33" s="7"/>
      <c r="ABD33" s="7"/>
      <c r="ABE33" s="7"/>
      <c r="ABF33" s="7"/>
      <c r="ABG33" s="7"/>
      <c r="ABH33" s="7"/>
      <c r="ABI33" s="7"/>
      <c r="ABJ33" s="7"/>
      <c r="ABK33" s="7"/>
      <c r="ABL33" s="7"/>
      <c r="ABM33" s="7"/>
      <c r="ABN33" s="7"/>
      <c r="ABO33" s="7"/>
      <c r="ABP33" s="7"/>
      <c r="ABQ33" s="7"/>
      <c r="ABR33" s="7"/>
      <c r="ABS33" s="7"/>
      <c r="ABT33" s="7"/>
      <c r="ABU33" s="7"/>
      <c r="ABV33" s="7"/>
      <c r="ABW33" s="7"/>
      <c r="ABX33" s="7"/>
      <c r="ABY33" s="7"/>
      <c r="ABZ33" s="7"/>
      <c r="ACA33" s="7"/>
      <c r="ACB33" s="7"/>
      <c r="ACC33" s="7"/>
      <c r="ACD33" s="7"/>
      <c r="ACE33" s="7"/>
      <c r="ACF33" s="7"/>
      <c r="ACG33" s="7"/>
      <c r="ACH33" s="7"/>
      <c r="ACI33" s="7"/>
      <c r="ACJ33" s="7"/>
      <c r="ACK33" s="7"/>
      <c r="ACL33" s="7"/>
      <c r="ACM33" s="7"/>
      <c r="ACN33" s="7"/>
      <c r="ACO33" s="7"/>
      <c r="ACP33" s="7"/>
      <c r="ACQ33" s="7"/>
      <c r="ACR33" s="7"/>
      <c r="ACS33" s="7"/>
      <c r="ACT33" s="7"/>
      <c r="ACU33" s="7"/>
      <c r="ACV33" s="7"/>
      <c r="ACW33" s="7"/>
      <c r="ACX33" s="7"/>
      <c r="ACY33" s="7"/>
      <c r="ACZ33" s="7"/>
      <c r="ADA33" s="7"/>
      <c r="ADB33" s="7"/>
      <c r="ADC33" s="7"/>
      <c r="ADD33" s="7"/>
      <c r="ADE33" s="7"/>
      <c r="ADF33" s="7"/>
      <c r="ADG33" s="7"/>
      <c r="ADH33" s="7"/>
      <c r="ADI33" s="7"/>
      <c r="ADJ33" s="7"/>
      <c r="ADK33" s="7"/>
      <c r="ADL33" s="7"/>
      <c r="ADM33" s="7"/>
      <c r="ADN33" s="7"/>
      <c r="ADO33" s="7"/>
      <c r="ADP33" s="7"/>
      <c r="ADQ33" s="7"/>
      <c r="ADR33" s="7"/>
      <c r="ADS33" s="7"/>
      <c r="ADT33" s="7"/>
      <c r="ADU33" s="7"/>
      <c r="ADV33" s="7"/>
      <c r="ADW33" s="7"/>
      <c r="ADX33" s="7"/>
      <c r="ADY33" s="7"/>
      <c r="ADZ33" s="7"/>
      <c r="AEA33" s="7"/>
      <c r="AEB33" s="7"/>
      <c r="AEC33" s="7"/>
      <c r="AED33" s="7"/>
      <c r="AEE33" s="7"/>
      <c r="AEF33" s="7"/>
      <c r="AEG33" s="7"/>
      <c r="AEH33" s="7"/>
      <c r="AEI33" s="7"/>
      <c r="AEJ33" s="7"/>
      <c r="AEK33" s="7"/>
      <c r="AEL33" s="7"/>
      <c r="AEM33" s="7"/>
      <c r="AEN33" s="7"/>
      <c r="AEO33" s="7"/>
      <c r="AEP33" s="7"/>
      <c r="AEQ33" s="7"/>
      <c r="AER33" s="7"/>
      <c r="AES33" s="7"/>
      <c r="AET33" s="7"/>
      <c r="AEU33" s="7"/>
      <c r="AEV33" s="7"/>
      <c r="AEW33" s="7"/>
      <c r="AEX33" s="7"/>
      <c r="AEY33" s="7"/>
      <c r="AEZ33" s="7"/>
      <c r="AFA33" s="7"/>
      <c r="AFB33" s="7"/>
      <c r="AFC33" s="7"/>
      <c r="AFD33" s="7"/>
      <c r="AFE33" s="7"/>
      <c r="AFF33" s="7"/>
      <c r="AFG33" s="7"/>
      <c r="AFH33" s="7"/>
      <c r="AFI33" s="7"/>
      <c r="AFJ33" s="7"/>
      <c r="AFK33" s="7"/>
      <c r="AFL33" s="7"/>
      <c r="AFM33" s="7"/>
      <c r="AFN33" s="7"/>
      <c r="AFO33" s="7"/>
      <c r="AFP33" s="7"/>
      <c r="AFQ33" s="7"/>
      <c r="AFR33" s="7"/>
      <c r="AFS33" s="7"/>
      <c r="AFT33" s="7"/>
      <c r="AFU33" s="7"/>
      <c r="AFV33" s="7"/>
      <c r="AFW33" s="7"/>
      <c r="AFX33" s="7"/>
      <c r="AFY33" s="7"/>
      <c r="AFZ33" s="7"/>
      <c r="AGA33" s="7"/>
      <c r="AGB33" s="7"/>
      <c r="AGC33" s="7"/>
      <c r="AGD33" s="7"/>
      <c r="AGE33" s="7"/>
      <c r="AGF33" s="7"/>
      <c r="AGG33" s="7"/>
      <c r="AGH33" s="7"/>
      <c r="AGI33" s="7"/>
      <c r="AGJ33" s="7"/>
      <c r="AGK33" s="7"/>
      <c r="AGL33" s="7"/>
      <c r="AGM33" s="7"/>
      <c r="AGN33" s="7"/>
      <c r="AGO33" s="7"/>
      <c r="AGP33" s="7"/>
      <c r="AGQ33" s="7"/>
      <c r="AGR33" s="7"/>
      <c r="AGS33" s="7"/>
      <c r="AGT33" s="7"/>
      <c r="AGU33" s="7"/>
      <c r="AGV33" s="7"/>
      <c r="AGW33" s="7"/>
      <c r="AGX33" s="7"/>
      <c r="AGY33" s="7"/>
      <c r="AGZ33" s="7"/>
      <c r="AHA33" s="7"/>
      <c r="AHB33" s="7"/>
      <c r="AHC33" s="7"/>
      <c r="AHD33" s="7"/>
      <c r="AHE33" s="7"/>
      <c r="AHF33" s="7"/>
      <c r="AHG33" s="7"/>
      <c r="AHH33" s="7"/>
      <c r="AHI33" s="7"/>
      <c r="AHJ33" s="7"/>
      <c r="AHK33" s="7"/>
      <c r="AHL33" s="7"/>
      <c r="AHM33" s="7"/>
      <c r="AHN33" s="7"/>
      <c r="AHO33" s="7"/>
      <c r="AHP33" s="7"/>
      <c r="AHQ33" s="7"/>
      <c r="AHR33" s="7"/>
      <c r="AHS33" s="7"/>
      <c r="AHT33" s="7"/>
      <c r="AHU33" s="7"/>
      <c r="AHV33" s="7"/>
      <c r="AHW33" s="7"/>
      <c r="AHX33" s="7"/>
      <c r="AHY33" s="7"/>
      <c r="AHZ33" s="7"/>
      <c r="AIA33" s="7"/>
      <c r="AIB33" s="7"/>
      <c r="AIC33" s="7"/>
      <c r="AID33" s="7"/>
      <c r="AIE33" s="7"/>
      <c r="AIF33" s="7"/>
      <c r="AIG33" s="7"/>
      <c r="AIH33" s="7"/>
      <c r="AII33" s="7"/>
      <c r="AIJ33" s="7"/>
      <c r="AIK33" s="7"/>
      <c r="AIL33" s="7"/>
      <c r="AIM33" s="7"/>
      <c r="AIN33" s="7"/>
      <c r="AIO33" s="7"/>
      <c r="AIP33" s="7"/>
      <c r="AIQ33" s="7"/>
      <c r="AIR33" s="7"/>
      <c r="AIS33" s="7"/>
      <c r="AIT33" s="7"/>
      <c r="AIU33" s="7"/>
      <c r="AIV33" s="7"/>
      <c r="AIW33" s="7"/>
      <c r="AIX33" s="7"/>
      <c r="AIY33" s="7"/>
      <c r="AIZ33" s="7"/>
      <c r="AJA33" s="7"/>
      <c r="AJB33" s="7"/>
      <c r="AJC33" s="7"/>
      <c r="AJD33" s="7"/>
      <c r="AJE33" s="7"/>
      <c r="AJF33" s="7"/>
      <c r="AJG33" s="7"/>
      <c r="AJH33" s="7"/>
      <c r="AJI33" s="7"/>
      <c r="AJJ33" s="7"/>
      <c r="AJK33" s="7"/>
      <c r="AJL33" s="7"/>
      <c r="AJM33" s="7"/>
      <c r="AJN33" s="7"/>
      <c r="AJO33" s="7"/>
      <c r="AJP33" s="7"/>
      <c r="AJQ33" s="7"/>
      <c r="AJR33" s="7"/>
      <c r="AJS33" s="7"/>
      <c r="AJT33" s="7"/>
      <c r="AJU33" s="7"/>
      <c r="AJV33" s="7"/>
      <c r="AJW33" s="7"/>
      <c r="AJX33" s="7"/>
      <c r="AJY33" s="7"/>
      <c r="AJZ33" s="7"/>
      <c r="AKA33" s="7"/>
      <c r="AKB33" s="7"/>
      <c r="AKC33" s="7"/>
      <c r="AKD33" s="7"/>
      <c r="AKE33" s="7"/>
      <c r="AKF33" s="7"/>
      <c r="AKG33" s="7"/>
      <c r="AKH33" s="7"/>
      <c r="AKI33" s="7"/>
      <c r="AKJ33" s="7"/>
      <c r="AKK33" s="7"/>
      <c r="AKL33" s="7"/>
      <c r="AKM33" s="7"/>
      <c r="AKN33" s="7"/>
      <c r="AKO33" s="7"/>
      <c r="AKP33" s="7"/>
      <c r="AKQ33" s="7"/>
      <c r="AKR33" s="7"/>
      <c r="AKS33" s="7"/>
      <c r="AKT33" s="7"/>
      <c r="AKU33" s="7"/>
      <c r="AKV33" s="7"/>
      <c r="AKW33" s="7"/>
      <c r="AKX33" s="7"/>
      <c r="AKY33" s="7"/>
      <c r="AKZ33" s="7"/>
      <c r="ALA33" s="7"/>
      <c r="ALB33" s="7"/>
      <c r="ALC33" s="7"/>
      <c r="ALD33" s="7"/>
      <c r="ALE33" s="7"/>
      <c r="ALF33" s="7"/>
      <c r="ALG33" s="7"/>
      <c r="ALH33" s="7"/>
      <c r="ALI33" s="7"/>
      <c r="ALJ33" s="7"/>
      <c r="ALK33" s="7"/>
      <c r="ALL33" s="7"/>
      <c r="ALM33" s="7"/>
      <c r="ALN33" s="7"/>
      <c r="ALO33" s="7"/>
      <c r="ALP33" s="7"/>
      <c r="ALQ33" s="7"/>
      <c r="ALR33" s="7"/>
      <c r="ALS33" s="7"/>
      <c r="ALT33" s="7"/>
      <c r="ALU33" s="7"/>
      <c r="ALV33" s="7"/>
      <c r="ALW33" s="7"/>
      <c r="ALX33" s="7"/>
      <c r="ALY33" s="7"/>
      <c r="ALZ33" s="7"/>
      <c r="AMA33" s="7"/>
      <c r="AMB33" s="7"/>
      <c r="AMC33" s="7"/>
      <c r="AMD33" s="7"/>
      <c r="AME33" s="7"/>
      <c r="AMF33" s="7"/>
      <c r="AMG33" s="7"/>
      <c r="AMH33" s="7"/>
      <c r="AMI33" s="7"/>
      <c r="AMJ33" s="7"/>
      <c r="AMK33" s="7"/>
      <c r="AML33" s="7"/>
      <c r="AMM33" s="7"/>
      <c r="AMN33" s="7"/>
      <c r="AMO33" s="7"/>
      <c r="AMP33" s="7"/>
      <c r="AMQ33" s="7"/>
      <c r="AMR33" s="7"/>
      <c r="AMS33" s="7"/>
      <c r="AMT33" s="7"/>
      <c r="AMU33" s="7"/>
      <c r="AMV33" s="7"/>
      <c r="AMW33" s="7"/>
      <c r="AMX33" s="7"/>
      <c r="AMY33" s="7"/>
      <c r="AMZ33" s="7"/>
      <c r="ANA33" s="7"/>
      <c r="ANB33" s="7"/>
      <c r="ANC33" s="7"/>
      <c r="AND33" s="7"/>
      <c r="ANE33" s="7"/>
      <c r="ANF33" s="7"/>
      <c r="ANG33" s="7"/>
      <c r="ANH33" s="7"/>
      <c r="ANI33" s="7"/>
      <c r="ANJ33" s="7"/>
      <c r="ANK33" s="7"/>
      <c r="ANL33" s="7"/>
      <c r="ANM33" s="7"/>
      <c r="ANN33" s="7"/>
      <c r="ANO33" s="7"/>
      <c r="ANP33" s="7"/>
      <c r="ANQ33" s="7"/>
      <c r="ANR33" s="7"/>
      <c r="ANS33" s="7"/>
      <c r="ANT33" s="7"/>
      <c r="ANU33" s="7"/>
      <c r="ANV33" s="7"/>
      <c r="ANW33" s="7"/>
      <c r="ANX33" s="7"/>
      <c r="ANY33" s="7"/>
      <c r="ANZ33" s="7"/>
      <c r="AOA33" s="7"/>
      <c r="AOB33" s="7"/>
      <c r="AOC33" s="7"/>
      <c r="AOD33" s="7"/>
      <c r="AOE33" s="7"/>
      <c r="AOF33" s="7"/>
      <c r="AOG33" s="7"/>
      <c r="AOH33" s="7"/>
      <c r="AOI33" s="7"/>
      <c r="AOJ33" s="7"/>
      <c r="AOK33" s="7"/>
      <c r="AOL33" s="7"/>
      <c r="AOM33" s="7"/>
      <c r="AON33" s="7"/>
      <c r="AOO33" s="7"/>
      <c r="AOP33" s="7"/>
      <c r="AOQ33" s="7"/>
      <c r="AOR33" s="7"/>
      <c r="AOS33" s="7"/>
      <c r="AOT33" s="7"/>
      <c r="AOU33" s="7"/>
      <c r="AOV33" s="7"/>
      <c r="AOW33" s="7"/>
      <c r="AOX33" s="7"/>
      <c r="AOY33" s="7"/>
      <c r="AOZ33" s="7"/>
      <c r="APA33" s="7"/>
      <c r="APB33" s="7"/>
      <c r="APC33" s="7"/>
      <c r="APD33" s="7"/>
      <c r="APE33" s="7"/>
      <c r="APF33" s="7"/>
      <c r="APG33" s="7"/>
      <c r="APH33" s="7"/>
      <c r="API33" s="7"/>
      <c r="APJ33" s="7"/>
      <c r="APK33" s="7"/>
      <c r="APL33" s="7"/>
      <c r="APM33" s="7"/>
      <c r="APN33" s="7"/>
      <c r="APO33" s="7"/>
      <c r="APP33" s="7"/>
      <c r="APQ33" s="7"/>
      <c r="APR33" s="7"/>
      <c r="APS33" s="7"/>
      <c r="APT33" s="7"/>
      <c r="APU33" s="7"/>
      <c r="APV33" s="7"/>
      <c r="APW33" s="7"/>
      <c r="APX33" s="7"/>
      <c r="APY33" s="7"/>
      <c r="APZ33" s="7"/>
      <c r="AQA33" s="7"/>
      <c r="AQB33" s="7"/>
      <c r="AQC33" s="7"/>
      <c r="AQD33" s="7"/>
      <c r="AQE33" s="7"/>
      <c r="AQF33" s="7"/>
      <c r="AQG33" s="7"/>
      <c r="AQH33" s="7"/>
      <c r="AQI33" s="7"/>
      <c r="AQJ33" s="7"/>
      <c r="AQK33" s="7"/>
      <c r="AQL33" s="7"/>
      <c r="AQM33" s="7"/>
      <c r="AQN33" s="7"/>
      <c r="AQO33" s="7"/>
      <c r="AQP33" s="7"/>
      <c r="AQQ33" s="7"/>
      <c r="AQR33" s="7"/>
      <c r="AQS33" s="7"/>
      <c r="AQT33" s="7"/>
      <c r="AQU33" s="7"/>
      <c r="AQV33" s="7"/>
      <c r="AQW33" s="7"/>
      <c r="AQX33" s="7"/>
      <c r="AQY33" s="7"/>
      <c r="AQZ33" s="7"/>
      <c r="ARA33" s="7"/>
      <c r="ARB33" s="7"/>
      <c r="ARC33" s="7"/>
      <c r="ARD33" s="7"/>
      <c r="ARE33" s="7"/>
      <c r="ARF33" s="7"/>
      <c r="ARG33" s="7"/>
      <c r="ARH33" s="7"/>
      <c r="ARI33" s="7"/>
      <c r="ARJ33" s="7"/>
      <c r="ARK33" s="7"/>
      <c r="ARL33" s="7"/>
      <c r="ARM33" s="7"/>
      <c r="ARN33" s="7"/>
      <c r="ARO33" s="7"/>
      <c r="ARP33" s="7"/>
      <c r="ARQ33" s="7"/>
      <c r="ARR33" s="7"/>
      <c r="ARS33" s="7"/>
      <c r="ART33" s="7"/>
      <c r="ARU33" s="7"/>
      <c r="ARV33" s="7"/>
      <c r="ARW33" s="7"/>
      <c r="ARX33" s="7"/>
      <c r="ARY33" s="7"/>
      <c r="ARZ33" s="7"/>
      <c r="ASA33" s="7"/>
      <c r="ASB33" s="7"/>
      <c r="ASC33" s="7"/>
      <c r="ASD33" s="7"/>
      <c r="ASE33" s="7"/>
      <c r="ASF33" s="7"/>
      <c r="ASG33" s="7"/>
      <c r="ASH33" s="7"/>
      <c r="ASI33" s="7"/>
      <c r="ASJ33" s="7"/>
      <c r="ASK33" s="7"/>
      <c r="ASL33" s="7"/>
      <c r="ASM33" s="7"/>
      <c r="ASN33" s="7"/>
      <c r="ASO33" s="7"/>
      <c r="ASP33" s="7"/>
      <c r="ASQ33" s="7"/>
      <c r="ASR33" s="7"/>
      <c r="ASS33" s="7"/>
      <c r="AST33" s="7"/>
      <c r="ASU33" s="7"/>
      <c r="ASV33" s="7"/>
      <c r="ASW33" s="7"/>
      <c r="ASX33" s="7"/>
      <c r="ASY33" s="7"/>
      <c r="ASZ33" s="7"/>
      <c r="ATA33" s="7"/>
      <c r="ATB33" s="7"/>
      <c r="ATC33" s="7"/>
      <c r="ATD33" s="7"/>
      <c r="ATE33" s="7"/>
      <c r="ATF33" s="7"/>
      <c r="ATG33" s="7"/>
      <c r="ATH33" s="7"/>
      <c r="ATI33" s="7"/>
      <c r="ATJ33" s="7"/>
      <c r="ATK33" s="7"/>
      <c r="ATL33" s="7"/>
      <c r="ATM33" s="7"/>
      <c r="ATN33" s="7"/>
      <c r="ATO33" s="7"/>
      <c r="ATP33" s="7"/>
      <c r="ATQ33" s="7"/>
      <c r="ATR33" s="7"/>
      <c r="ATS33" s="7"/>
      <c r="ATT33" s="7"/>
      <c r="ATU33" s="7"/>
      <c r="ATV33" s="7"/>
      <c r="ATW33" s="7"/>
      <c r="ATX33" s="7"/>
      <c r="ATY33" s="7"/>
      <c r="ATZ33" s="7"/>
      <c r="AUA33" s="7"/>
      <c r="AUB33" s="7"/>
      <c r="AUC33" s="7"/>
      <c r="AUD33" s="7"/>
      <c r="AUE33" s="7"/>
      <c r="AUF33" s="7"/>
      <c r="AUG33" s="7"/>
      <c r="AUH33" s="7"/>
      <c r="AUI33" s="7"/>
      <c r="AUJ33" s="7"/>
      <c r="AUK33" s="7"/>
      <c r="AUL33" s="7"/>
      <c r="AUM33" s="7"/>
      <c r="AUN33" s="7"/>
      <c r="AUO33" s="7"/>
      <c r="AUP33" s="7"/>
      <c r="AUQ33" s="7"/>
      <c r="AUR33" s="7"/>
      <c r="AUS33" s="7"/>
      <c r="AUT33" s="7"/>
      <c r="AUU33" s="7"/>
      <c r="AUV33" s="7"/>
      <c r="AUW33" s="7"/>
      <c r="AUX33" s="7"/>
      <c r="AUY33" s="7"/>
      <c r="AUZ33" s="7"/>
      <c r="AVA33" s="7"/>
      <c r="AVB33" s="7"/>
      <c r="AVC33" s="7"/>
      <c r="AVD33" s="7"/>
      <c r="AVE33" s="7"/>
      <c r="AVF33" s="7"/>
      <c r="AVG33" s="7"/>
      <c r="AVH33" s="7"/>
      <c r="AVI33" s="7"/>
      <c r="AVJ33" s="7"/>
      <c r="AVK33" s="7"/>
      <c r="AVL33" s="7"/>
      <c r="AVM33" s="7"/>
      <c r="AVN33" s="7"/>
      <c r="AVO33" s="7"/>
      <c r="AVP33" s="7"/>
      <c r="AVQ33" s="7"/>
      <c r="AVR33" s="7"/>
      <c r="AVS33" s="7"/>
      <c r="AVT33" s="7"/>
      <c r="AVU33" s="7"/>
      <c r="AVV33" s="7"/>
      <c r="AVW33" s="7"/>
      <c r="AVX33" s="7"/>
      <c r="AVY33" s="7"/>
      <c r="AVZ33" s="7"/>
      <c r="AWA33" s="7"/>
      <c r="AWB33" s="7"/>
      <c r="AWC33" s="7"/>
      <c r="AWD33" s="7"/>
      <c r="AWE33" s="7"/>
      <c r="AWF33" s="7"/>
      <c r="AWG33" s="7"/>
      <c r="AWH33" s="7"/>
      <c r="AWI33" s="7"/>
      <c r="AWJ33" s="7"/>
      <c r="AWK33" s="7"/>
      <c r="AWL33" s="7"/>
      <c r="AWM33" s="7"/>
      <c r="AWN33" s="7"/>
      <c r="AWO33" s="7"/>
      <c r="AWP33" s="7"/>
      <c r="AWQ33" s="7"/>
      <c r="AWR33" s="7"/>
      <c r="AWS33" s="7"/>
      <c r="AWT33" s="7"/>
      <c r="AWU33" s="7"/>
      <c r="AWV33" s="7"/>
      <c r="AWW33" s="7"/>
      <c r="AWX33" s="7"/>
    </row>
    <row r="34" spans="1:1298" ht="18.75" x14ac:dyDescent="0.25">
      <c r="A34" s="1" t="s">
        <v>87</v>
      </c>
      <c r="B34" s="30">
        <v>3575.99</v>
      </c>
      <c r="C34" s="31">
        <f>B34*C36/B36</f>
        <v>70.89998865324425</v>
      </c>
      <c r="D34" s="40">
        <v>145</v>
      </c>
      <c r="E34" s="30">
        <f>D34*E36/D36</f>
        <v>273.86241258741256</v>
      </c>
    </row>
    <row r="35" spans="1:1298" ht="18.75" x14ac:dyDescent="0.25">
      <c r="A35" s="1" t="s">
        <v>88</v>
      </c>
      <c r="B35" s="30">
        <v>3721.25</v>
      </c>
      <c r="C35" s="31">
        <f>B35*C36/B36</f>
        <v>73.780011346755771</v>
      </c>
      <c r="D35" s="40">
        <v>141</v>
      </c>
      <c r="E35" s="30">
        <f>D35*E36/D36</f>
        <v>266.3075874125874</v>
      </c>
    </row>
    <row r="36" spans="1:1298" s="5" customFormat="1" ht="18.75" x14ac:dyDescent="0.25">
      <c r="A36" s="4"/>
      <c r="B36" s="32">
        <f>SUM(B34:B35)</f>
        <v>7297.24</v>
      </c>
      <c r="C36" s="33">
        <v>144.68</v>
      </c>
      <c r="D36" s="41">
        <f>SUM(D34:D35)</f>
        <v>286</v>
      </c>
      <c r="E36" s="32">
        <v>540.16999999999996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  <c r="AKO36" s="7"/>
      <c r="AKP36" s="7"/>
      <c r="AKQ36" s="7"/>
      <c r="AKR36" s="7"/>
      <c r="AKS36" s="7"/>
      <c r="AKT36" s="7"/>
      <c r="AKU36" s="7"/>
      <c r="AKV36" s="7"/>
      <c r="AKW36" s="7"/>
      <c r="AKX36" s="7"/>
      <c r="AKY36" s="7"/>
      <c r="AKZ36" s="7"/>
      <c r="ALA36" s="7"/>
      <c r="ALB36" s="7"/>
      <c r="ALC36" s="7"/>
      <c r="ALD36" s="7"/>
      <c r="ALE36" s="7"/>
      <c r="ALF36" s="7"/>
      <c r="ALG36" s="7"/>
      <c r="ALH36" s="7"/>
      <c r="ALI36" s="7"/>
      <c r="ALJ36" s="7"/>
      <c r="ALK36" s="7"/>
      <c r="ALL36" s="7"/>
      <c r="ALM36" s="7"/>
      <c r="ALN36" s="7"/>
      <c r="ALO36" s="7"/>
      <c r="ALP36" s="7"/>
      <c r="ALQ36" s="7"/>
      <c r="ALR36" s="7"/>
      <c r="ALS36" s="7"/>
      <c r="ALT36" s="7"/>
      <c r="ALU36" s="7"/>
      <c r="ALV36" s="7"/>
      <c r="ALW36" s="7"/>
      <c r="ALX36" s="7"/>
      <c r="ALY36" s="7"/>
      <c r="ALZ36" s="7"/>
      <c r="AMA36" s="7"/>
      <c r="AMB36" s="7"/>
      <c r="AMC36" s="7"/>
      <c r="AMD36" s="7"/>
      <c r="AME36" s="7"/>
      <c r="AMF36" s="7"/>
      <c r="AMG36" s="7"/>
      <c r="AMH36" s="7"/>
      <c r="AMI36" s="7"/>
      <c r="AMJ36" s="7"/>
      <c r="AMK36" s="7"/>
      <c r="AML36" s="7"/>
      <c r="AMM36" s="7"/>
      <c r="AMN36" s="7"/>
      <c r="AMO36" s="7"/>
      <c r="AMP36" s="7"/>
      <c r="AMQ36" s="7"/>
      <c r="AMR36" s="7"/>
      <c r="AMS36" s="7"/>
      <c r="AMT36" s="7"/>
      <c r="AMU36" s="7"/>
      <c r="AMV36" s="7"/>
      <c r="AMW36" s="7"/>
      <c r="AMX36" s="7"/>
      <c r="AMY36" s="7"/>
      <c r="AMZ36" s="7"/>
      <c r="ANA36" s="7"/>
      <c r="ANB36" s="7"/>
      <c r="ANC36" s="7"/>
      <c r="AND36" s="7"/>
      <c r="ANE36" s="7"/>
      <c r="ANF36" s="7"/>
      <c r="ANG36" s="7"/>
      <c r="ANH36" s="7"/>
      <c r="ANI36" s="7"/>
      <c r="ANJ36" s="7"/>
      <c r="ANK36" s="7"/>
      <c r="ANL36" s="7"/>
      <c r="ANM36" s="7"/>
      <c r="ANN36" s="7"/>
      <c r="ANO36" s="7"/>
      <c r="ANP36" s="7"/>
      <c r="ANQ36" s="7"/>
      <c r="ANR36" s="7"/>
      <c r="ANS36" s="7"/>
      <c r="ANT36" s="7"/>
      <c r="ANU36" s="7"/>
      <c r="ANV36" s="7"/>
      <c r="ANW36" s="7"/>
      <c r="ANX36" s="7"/>
      <c r="ANY36" s="7"/>
      <c r="ANZ36" s="7"/>
      <c r="AOA36" s="7"/>
      <c r="AOB36" s="7"/>
      <c r="AOC36" s="7"/>
      <c r="AOD36" s="7"/>
      <c r="AOE36" s="7"/>
      <c r="AOF36" s="7"/>
      <c r="AOG36" s="7"/>
      <c r="AOH36" s="7"/>
      <c r="AOI36" s="7"/>
      <c r="AOJ36" s="7"/>
      <c r="AOK36" s="7"/>
      <c r="AOL36" s="7"/>
      <c r="AOM36" s="7"/>
      <c r="AON36" s="7"/>
      <c r="AOO36" s="7"/>
      <c r="AOP36" s="7"/>
      <c r="AOQ36" s="7"/>
      <c r="AOR36" s="7"/>
      <c r="AOS36" s="7"/>
      <c r="AOT36" s="7"/>
      <c r="AOU36" s="7"/>
      <c r="AOV36" s="7"/>
      <c r="AOW36" s="7"/>
      <c r="AOX36" s="7"/>
      <c r="AOY36" s="7"/>
      <c r="AOZ36" s="7"/>
      <c r="APA36" s="7"/>
      <c r="APB36" s="7"/>
      <c r="APC36" s="7"/>
      <c r="APD36" s="7"/>
      <c r="APE36" s="7"/>
      <c r="APF36" s="7"/>
      <c r="APG36" s="7"/>
      <c r="APH36" s="7"/>
      <c r="API36" s="7"/>
      <c r="APJ36" s="7"/>
      <c r="APK36" s="7"/>
      <c r="APL36" s="7"/>
      <c r="APM36" s="7"/>
      <c r="APN36" s="7"/>
      <c r="APO36" s="7"/>
      <c r="APP36" s="7"/>
      <c r="APQ36" s="7"/>
      <c r="APR36" s="7"/>
      <c r="APS36" s="7"/>
      <c r="APT36" s="7"/>
      <c r="APU36" s="7"/>
      <c r="APV36" s="7"/>
      <c r="APW36" s="7"/>
      <c r="APX36" s="7"/>
      <c r="APY36" s="7"/>
      <c r="APZ36" s="7"/>
      <c r="AQA36" s="7"/>
      <c r="AQB36" s="7"/>
      <c r="AQC36" s="7"/>
      <c r="AQD36" s="7"/>
      <c r="AQE36" s="7"/>
      <c r="AQF36" s="7"/>
      <c r="AQG36" s="7"/>
      <c r="AQH36" s="7"/>
      <c r="AQI36" s="7"/>
      <c r="AQJ36" s="7"/>
      <c r="AQK36" s="7"/>
      <c r="AQL36" s="7"/>
      <c r="AQM36" s="7"/>
      <c r="AQN36" s="7"/>
      <c r="AQO36" s="7"/>
      <c r="AQP36" s="7"/>
      <c r="AQQ36" s="7"/>
      <c r="AQR36" s="7"/>
      <c r="AQS36" s="7"/>
      <c r="AQT36" s="7"/>
      <c r="AQU36" s="7"/>
      <c r="AQV36" s="7"/>
      <c r="AQW36" s="7"/>
      <c r="AQX36" s="7"/>
      <c r="AQY36" s="7"/>
      <c r="AQZ36" s="7"/>
      <c r="ARA36" s="7"/>
      <c r="ARB36" s="7"/>
      <c r="ARC36" s="7"/>
      <c r="ARD36" s="7"/>
      <c r="ARE36" s="7"/>
      <c r="ARF36" s="7"/>
      <c r="ARG36" s="7"/>
      <c r="ARH36" s="7"/>
      <c r="ARI36" s="7"/>
      <c r="ARJ36" s="7"/>
      <c r="ARK36" s="7"/>
      <c r="ARL36" s="7"/>
      <c r="ARM36" s="7"/>
      <c r="ARN36" s="7"/>
      <c r="ARO36" s="7"/>
      <c r="ARP36" s="7"/>
      <c r="ARQ36" s="7"/>
      <c r="ARR36" s="7"/>
      <c r="ARS36" s="7"/>
      <c r="ART36" s="7"/>
      <c r="ARU36" s="7"/>
      <c r="ARV36" s="7"/>
      <c r="ARW36" s="7"/>
      <c r="ARX36" s="7"/>
      <c r="ARY36" s="7"/>
      <c r="ARZ36" s="7"/>
      <c r="ASA36" s="7"/>
      <c r="ASB36" s="7"/>
      <c r="ASC36" s="7"/>
      <c r="ASD36" s="7"/>
      <c r="ASE36" s="7"/>
      <c r="ASF36" s="7"/>
      <c r="ASG36" s="7"/>
      <c r="ASH36" s="7"/>
      <c r="ASI36" s="7"/>
      <c r="ASJ36" s="7"/>
      <c r="ASK36" s="7"/>
      <c r="ASL36" s="7"/>
      <c r="ASM36" s="7"/>
      <c r="ASN36" s="7"/>
      <c r="ASO36" s="7"/>
      <c r="ASP36" s="7"/>
      <c r="ASQ36" s="7"/>
      <c r="ASR36" s="7"/>
      <c r="ASS36" s="7"/>
      <c r="AST36" s="7"/>
      <c r="ASU36" s="7"/>
      <c r="ASV36" s="7"/>
      <c r="ASW36" s="7"/>
      <c r="ASX36" s="7"/>
      <c r="ASY36" s="7"/>
      <c r="ASZ36" s="7"/>
      <c r="ATA36" s="7"/>
      <c r="ATB36" s="7"/>
      <c r="ATC36" s="7"/>
      <c r="ATD36" s="7"/>
      <c r="ATE36" s="7"/>
      <c r="ATF36" s="7"/>
      <c r="ATG36" s="7"/>
      <c r="ATH36" s="7"/>
      <c r="ATI36" s="7"/>
      <c r="ATJ36" s="7"/>
      <c r="ATK36" s="7"/>
      <c r="ATL36" s="7"/>
      <c r="ATM36" s="7"/>
      <c r="ATN36" s="7"/>
      <c r="ATO36" s="7"/>
      <c r="ATP36" s="7"/>
      <c r="ATQ36" s="7"/>
      <c r="ATR36" s="7"/>
      <c r="ATS36" s="7"/>
      <c r="ATT36" s="7"/>
      <c r="ATU36" s="7"/>
      <c r="ATV36" s="7"/>
      <c r="ATW36" s="7"/>
      <c r="ATX36" s="7"/>
      <c r="ATY36" s="7"/>
      <c r="ATZ36" s="7"/>
      <c r="AUA36" s="7"/>
      <c r="AUB36" s="7"/>
      <c r="AUC36" s="7"/>
      <c r="AUD36" s="7"/>
      <c r="AUE36" s="7"/>
      <c r="AUF36" s="7"/>
      <c r="AUG36" s="7"/>
      <c r="AUH36" s="7"/>
      <c r="AUI36" s="7"/>
      <c r="AUJ36" s="7"/>
      <c r="AUK36" s="7"/>
      <c r="AUL36" s="7"/>
      <c r="AUM36" s="7"/>
      <c r="AUN36" s="7"/>
      <c r="AUO36" s="7"/>
      <c r="AUP36" s="7"/>
      <c r="AUQ36" s="7"/>
      <c r="AUR36" s="7"/>
      <c r="AUS36" s="7"/>
      <c r="AUT36" s="7"/>
      <c r="AUU36" s="7"/>
      <c r="AUV36" s="7"/>
      <c r="AUW36" s="7"/>
      <c r="AUX36" s="7"/>
      <c r="AUY36" s="7"/>
      <c r="AUZ36" s="7"/>
      <c r="AVA36" s="7"/>
      <c r="AVB36" s="7"/>
      <c r="AVC36" s="7"/>
      <c r="AVD36" s="7"/>
      <c r="AVE36" s="7"/>
      <c r="AVF36" s="7"/>
      <c r="AVG36" s="7"/>
      <c r="AVH36" s="7"/>
      <c r="AVI36" s="7"/>
      <c r="AVJ36" s="7"/>
      <c r="AVK36" s="7"/>
      <c r="AVL36" s="7"/>
      <c r="AVM36" s="7"/>
      <c r="AVN36" s="7"/>
      <c r="AVO36" s="7"/>
      <c r="AVP36" s="7"/>
      <c r="AVQ36" s="7"/>
      <c r="AVR36" s="7"/>
      <c r="AVS36" s="7"/>
      <c r="AVT36" s="7"/>
      <c r="AVU36" s="7"/>
      <c r="AVV36" s="7"/>
      <c r="AVW36" s="7"/>
      <c r="AVX36" s="7"/>
      <c r="AVY36" s="7"/>
      <c r="AVZ36" s="7"/>
      <c r="AWA36" s="7"/>
      <c r="AWB36" s="7"/>
      <c r="AWC36" s="7"/>
      <c r="AWD36" s="7"/>
      <c r="AWE36" s="7"/>
      <c r="AWF36" s="7"/>
      <c r="AWG36" s="7"/>
      <c r="AWH36" s="7"/>
      <c r="AWI36" s="7"/>
      <c r="AWJ36" s="7"/>
      <c r="AWK36" s="7"/>
      <c r="AWL36" s="7"/>
      <c r="AWM36" s="7"/>
      <c r="AWN36" s="7"/>
      <c r="AWO36" s="7"/>
      <c r="AWP36" s="7"/>
      <c r="AWQ36" s="7"/>
      <c r="AWR36" s="7"/>
      <c r="AWS36" s="7"/>
      <c r="AWT36" s="7"/>
      <c r="AWU36" s="7"/>
      <c r="AWV36" s="7"/>
      <c r="AWW36" s="7"/>
      <c r="AWX36" s="7"/>
    </row>
    <row r="37" spans="1:1298" ht="18.75" x14ac:dyDescent="0.25">
      <c r="A37" s="1" t="s">
        <v>125</v>
      </c>
      <c r="B37" s="30">
        <v>3732.42</v>
      </c>
      <c r="C37" s="31">
        <f>B37*C39/B39</f>
        <v>76.899988412934064</v>
      </c>
      <c r="D37" s="40"/>
      <c r="E37" s="30"/>
    </row>
    <row r="38" spans="1:1298" ht="18.75" x14ac:dyDescent="0.25">
      <c r="A38" s="1" t="s">
        <v>238</v>
      </c>
      <c r="B38" s="30">
        <v>962.47</v>
      </c>
      <c r="C38" s="31">
        <f>B38*C39/B39</f>
        <v>19.830011587065936</v>
      </c>
      <c r="D38" s="40"/>
      <c r="E38" s="30"/>
    </row>
    <row r="39" spans="1:1298" s="5" customFormat="1" ht="18.75" x14ac:dyDescent="0.25">
      <c r="A39" s="4"/>
      <c r="B39" s="32">
        <f>SUM(B37:B38)</f>
        <v>4694.8900000000003</v>
      </c>
      <c r="C39" s="33">
        <v>96.73</v>
      </c>
      <c r="D39" s="41"/>
      <c r="E39" s="3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  <c r="SN39" s="7"/>
      <c r="SO39" s="7"/>
      <c r="SP39" s="7"/>
      <c r="SQ39" s="7"/>
      <c r="SR39" s="7"/>
      <c r="SS39" s="7"/>
      <c r="ST39" s="7"/>
      <c r="SU39" s="7"/>
      <c r="SV39" s="7"/>
      <c r="SW39" s="7"/>
      <c r="SX39" s="7"/>
      <c r="SY39" s="7"/>
      <c r="SZ39" s="7"/>
      <c r="TA39" s="7"/>
      <c r="TB39" s="7"/>
      <c r="TC39" s="7"/>
      <c r="TD39" s="7"/>
      <c r="TE39" s="7"/>
      <c r="TF39" s="7"/>
      <c r="TG39" s="7"/>
      <c r="TH39" s="7"/>
      <c r="TI39" s="7"/>
      <c r="TJ39" s="7"/>
      <c r="TK39" s="7"/>
      <c r="TL39" s="7"/>
      <c r="TM39" s="7"/>
      <c r="TN39" s="7"/>
      <c r="TO39" s="7"/>
      <c r="TP39" s="7"/>
      <c r="TQ39" s="7"/>
      <c r="TR39" s="7"/>
      <c r="TS39" s="7"/>
      <c r="TT39" s="7"/>
      <c r="TU39" s="7"/>
      <c r="TV39" s="7"/>
      <c r="TW39" s="7"/>
      <c r="TX39" s="7"/>
      <c r="TY39" s="7"/>
      <c r="TZ39" s="7"/>
      <c r="UA39" s="7"/>
      <c r="UB39" s="7"/>
      <c r="UC39" s="7"/>
      <c r="UD39" s="7"/>
      <c r="UE39" s="7"/>
      <c r="UF39" s="7"/>
      <c r="UG39" s="7"/>
      <c r="UH39" s="7"/>
      <c r="UI39" s="7"/>
      <c r="UJ39" s="7"/>
      <c r="UK39" s="7"/>
      <c r="UL39" s="7"/>
      <c r="UM39" s="7"/>
      <c r="UN39" s="7"/>
      <c r="UO39" s="7"/>
      <c r="UP39" s="7"/>
      <c r="UQ39" s="7"/>
      <c r="UR39" s="7"/>
      <c r="US39" s="7"/>
      <c r="UT39" s="7"/>
      <c r="UU39" s="7"/>
      <c r="UV39" s="7"/>
      <c r="UW39" s="7"/>
      <c r="UX39" s="7"/>
      <c r="UY39" s="7"/>
      <c r="UZ39" s="7"/>
      <c r="VA39" s="7"/>
      <c r="VB39" s="7"/>
      <c r="VC39" s="7"/>
      <c r="VD39" s="7"/>
      <c r="VE39" s="7"/>
      <c r="VF39" s="7"/>
      <c r="VG39" s="7"/>
      <c r="VH39" s="7"/>
      <c r="VI39" s="7"/>
      <c r="VJ39" s="7"/>
      <c r="VK39" s="7"/>
      <c r="VL39" s="7"/>
      <c r="VM39" s="7"/>
      <c r="VN39" s="7"/>
      <c r="VO39" s="7"/>
      <c r="VP39" s="7"/>
      <c r="VQ39" s="7"/>
      <c r="VR39" s="7"/>
      <c r="VS39" s="7"/>
      <c r="VT39" s="7"/>
      <c r="VU39" s="7"/>
      <c r="VV39" s="7"/>
      <c r="VW39" s="7"/>
      <c r="VX39" s="7"/>
      <c r="VY39" s="7"/>
      <c r="VZ39" s="7"/>
      <c r="WA39" s="7"/>
      <c r="WB39" s="7"/>
      <c r="WC39" s="7"/>
      <c r="WD39" s="7"/>
      <c r="WE39" s="7"/>
      <c r="WF39" s="7"/>
      <c r="WG39" s="7"/>
      <c r="WH39" s="7"/>
      <c r="WI39" s="7"/>
      <c r="WJ39" s="7"/>
      <c r="WK39" s="7"/>
      <c r="WL39" s="7"/>
      <c r="WM39" s="7"/>
      <c r="WN39" s="7"/>
      <c r="WO39" s="7"/>
      <c r="WP39" s="7"/>
      <c r="WQ39" s="7"/>
      <c r="WR39" s="7"/>
      <c r="WS39" s="7"/>
      <c r="WT39" s="7"/>
      <c r="WU39" s="7"/>
      <c r="WV39" s="7"/>
      <c r="WW39" s="7"/>
      <c r="WX39" s="7"/>
      <c r="WY39" s="7"/>
      <c r="WZ39" s="7"/>
      <c r="XA39" s="7"/>
      <c r="XB39" s="7"/>
      <c r="XC39" s="7"/>
      <c r="XD39" s="7"/>
      <c r="XE39" s="7"/>
      <c r="XF39" s="7"/>
      <c r="XG39" s="7"/>
      <c r="XH39" s="7"/>
      <c r="XI39" s="7"/>
      <c r="XJ39" s="7"/>
      <c r="XK39" s="7"/>
      <c r="XL39" s="7"/>
      <c r="XM39" s="7"/>
      <c r="XN39" s="7"/>
      <c r="XO39" s="7"/>
      <c r="XP39" s="7"/>
      <c r="XQ39" s="7"/>
      <c r="XR39" s="7"/>
      <c r="XS39" s="7"/>
      <c r="XT39" s="7"/>
      <c r="XU39" s="7"/>
      <c r="XV39" s="7"/>
      <c r="XW39" s="7"/>
      <c r="XX39" s="7"/>
      <c r="XY39" s="7"/>
      <c r="XZ39" s="7"/>
      <c r="YA39" s="7"/>
      <c r="YB39" s="7"/>
      <c r="YC39" s="7"/>
      <c r="YD39" s="7"/>
      <c r="YE39" s="7"/>
      <c r="YF39" s="7"/>
      <c r="YG39" s="7"/>
      <c r="YH39" s="7"/>
      <c r="YI39" s="7"/>
      <c r="YJ39" s="7"/>
      <c r="YK39" s="7"/>
      <c r="YL39" s="7"/>
      <c r="YM39" s="7"/>
      <c r="YN39" s="7"/>
      <c r="YO39" s="7"/>
      <c r="YP39" s="7"/>
      <c r="YQ39" s="7"/>
      <c r="YR39" s="7"/>
      <c r="YS39" s="7"/>
      <c r="YT39" s="7"/>
      <c r="YU39" s="7"/>
      <c r="YV39" s="7"/>
      <c r="YW39" s="7"/>
      <c r="YX39" s="7"/>
      <c r="YY39" s="7"/>
      <c r="YZ39" s="7"/>
      <c r="ZA39" s="7"/>
      <c r="ZB39" s="7"/>
      <c r="ZC39" s="7"/>
      <c r="ZD39" s="7"/>
      <c r="ZE39" s="7"/>
      <c r="ZF39" s="7"/>
      <c r="ZG39" s="7"/>
      <c r="ZH39" s="7"/>
      <c r="ZI39" s="7"/>
      <c r="ZJ39" s="7"/>
      <c r="ZK39" s="7"/>
      <c r="ZL39" s="7"/>
      <c r="ZM39" s="7"/>
      <c r="ZN39" s="7"/>
      <c r="ZO39" s="7"/>
      <c r="ZP39" s="7"/>
      <c r="ZQ39" s="7"/>
      <c r="ZR39" s="7"/>
      <c r="ZS39" s="7"/>
      <c r="ZT39" s="7"/>
      <c r="ZU39" s="7"/>
      <c r="ZV39" s="7"/>
      <c r="ZW39" s="7"/>
      <c r="ZX39" s="7"/>
      <c r="ZY39" s="7"/>
      <c r="ZZ39" s="7"/>
      <c r="AAA39" s="7"/>
      <c r="AAB39" s="7"/>
      <c r="AAC39" s="7"/>
      <c r="AAD39" s="7"/>
      <c r="AAE39" s="7"/>
      <c r="AAF39" s="7"/>
      <c r="AAG39" s="7"/>
      <c r="AAH39" s="7"/>
      <c r="AAI39" s="7"/>
      <c r="AAJ39" s="7"/>
      <c r="AAK39" s="7"/>
      <c r="AAL39" s="7"/>
      <c r="AAM39" s="7"/>
      <c r="AAN39" s="7"/>
      <c r="AAO39" s="7"/>
      <c r="AAP39" s="7"/>
      <c r="AAQ39" s="7"/>
      <c r="AAR39" s="7"/>
      <c r="AAS39" s="7"/>
      <c r="AAT39" s="7"/>
      <c r="AAU39" s="7"/>
      <c r="AAV39" s="7"/>
      <c r="AAW39" s="7"/>
      <c r="AAX39" s="7"/>
      <c r="AAY39" s="7"/>
      <c r="AAZ39" s="7"/>
      <c r="ABA39" s="7"/>
      <c r="ABB39" s="7"/>
      <c r="ABC39" s="7"/>
      <c r="ABD39" s="7"/>
      <c r="ABE39" s="7"/>
      <c r="ABF39" s="7"/>
      <c r="ABG39" s="7"/>
      <c r="ABH39" s="7"/>
      <c r="ABI39" s="7"/>
      <c r="ABJ39" s="7"/>
      <c r="ABK39" s="7"/>
      <c r="ABL39" s="7"/>
      <c r="ABM39" s="7"/>
      <c r="ABN39" s="7"/>
      <c r="ABO39" s="7"/>
      <c r="ABP39" s="7"/>
      <c r="ABQ39" s="7"/>
      <c r="ABR39" s="7"/>
      <c r="ABS39" s="7"/>
      <c r="ABT39" s="7"/>
      <c r="ABU39" s="7"/>
      <c r="ABV39" s="7"/>
      <c r="ABW39" s="7"/>
      <c r="ABX39" s="7"/>
      <c r="ABY39" s="7"/>
      <c r="ABZ39" s="7"/>
      <c r="ACA39" s="7"/>
      <c r="ACB39" s="7"/>
      <c r="ACC39" s="7"/>
      <c r="ACD39" s="7"/>
      <c r="ACE39" s="7"/>
      <c r="ACF39" s="7"/>
      <c r="ACG39" s="7"/>
      <c r="ACH39" s="7"/>
      <c r="ACI39" s="7"/>
      <c r="ACJ39" s="7"/>
      <c r="ACK39" s="7"/>
      <c r="ACL39" s="7"/>
      <c r="ACM39" s="7"/>
      <c r="ACN39" s="7"/>
      <c r="ACO39" s="7"/>
      <c r="ACP39" s="7"/>
      <c r="ACQ39" s="7"/>
      <c r="ACR39" s="7"/>
      <c r="ACS39" s="7"/>
      <c r="ACT39" s="7"/>
      <c r="ACU39" s="7"/>
      <c r="ACV39" s="7"/>
      <c r="ACW39" s="7"/>
      <c r="ACX39" s="7"/>
      <c r="ACY39" s="7"/>
      <c r="ACZ39" s="7"/>
      <c r="ADA39" s="7"/>
      <c r="ADB39" s="7"/>
      <c r="ADC39" s="7"/>
      <c r="ADD39" s="7"/>
      <c r="ADE39" s="7"/>
      <c r="ADF39" s="7"/>
      <c r="ADG39" s="7"/>
      <c r="ADH39" s="7"/>
      <c r="ADI39" s="7"/>
      <c r="ADJ39" s="7"/>
      <c r="ADK39" s="7"/>
      <c r="ADL39" s="7"/>
      <c r="ADM39" s="7"/>
      <c r="ADN39" s="7"/>
      <c r="ADO39" s="7"/>
      <c r="ADP39" s="7"/>
      <c r="ADQ39" s="7"/>
      <c r="ADR39" s="7"/>
      <c r="ADS39" s="7"/>
      <c r="ADT39" s="7"/>
      <c r="ADU39" s="7"/>
      <c r="ADV39" s="7"/>
      <c r="ADW39" s="7"/>
      <c r="ADX39" s="7"/>
      <c r="ADY39" s="7"/>
      <c r="ADZ39" s="7"/>
      <c r="AEA39" s="7"/>
      <c r="AEB39" s="7"/>
      <c r="AEC39" s="7"/>
      <c r="AED39" s="7"/>
      <c r="AEE39" s="7"/>
      <c r="AEF39" s="7"/>
      <c r="AEG39" s="7"/>
      <c r="AEH39" s="7"/>
      <c r="AEI39" s="7"/>
      <c r="AEJ39" s="7"/>
      <c r="AEK39" s="7"/>
      <c r="AEL39" s="7"/>
      <c r="AEM39" s="7"/>
      <c r="AEN39" s="7"/>
      <c r="AEO39" s="7"/>
      <c r="AEP39" s="7"/>
      <c r="AEQ39" s="7"/>
      <c r="AER39" s="7"/>
      <c r="AES39" s="7"/>
      <c r="AET39" s="7"/>
      <c r="AEU39" s="7"/>
      <c r="AEV39" s="7"/>
      <c r="AEW39" s="7"/>
      <c r="AEX39" s="7"/>
      <c r="AEY39" s="7"/>
      <c r="AEZ39" s="7"/>
      <c r="AFA39" s="7"/>
      <c r="AFB39" s="7"/>
      <c r="AFC39" s="7"/>
      <c r="AFD39" s="7"/>
      <c r="AFE39" s="7"/>
      <c r="AFF39" s="7"/>
      <c r="AFG39" s="7"/>
      <c r="AFH39" s="7"/>
      <c r="AFI39" s="7"/>
      <c r="AFJ39" s="7"/>
      <c r="AFK39" s="7"/>
      <c r="AFL39" s="7"/>
      <c r="AFM39" s="7"/>
      <c r="AFN39" s="7"/>
      <c r="AFO39" s="7"/>
      <c r="AFP39" s="7"/>
      <c r="AFQ39" s="7"/>
      <c r="AFR39" s="7"/>
      <c r="AFS39" s="7"/>
      <c r="AFT39" s="7"/>
      <c r="AFU39" s="7"/>
      <c r="AFV39" s="7"/>
      <c r="AFW39" s="7"/>
      <c r="AFX39" s="7"/>
      <c r="AFY39" s="7"/>
      <c r="AFZ39" s="7"/>
      <c r="AGA39" s="7"/>
      <c r="AGB39" s="7"/>
      <c r="AGC39" s="7"/>
      <c r="AGD39" s="7"/>
      <c r="AGE39" s="7"/>
      <c r="AGF39" s="7"/>
      <c r="AGG39" s="7"/>
      <c r="AGH39" s="7"/>
      <c r="AGI39" s="7"/>
      <c r="AGJ39" s="7"/>
      <c r="AGK39" s="7"/>
      <c r="AGL39" s="7"/>
      <c r="AGM39" s="7"/>
      <c r="AGN39" s="7"/>
      <c r="AGO39" s="7"/>
      <c r="AGP39" s="7"/>
      <c r="AGQ39" s="7"/>
      <c r="AGR39" s="7"/>
      <c r="AGS39" s="7"/>
      <c r="AGT39" s="7"/>
      <c r="AGU39" s="7"/>
      <c r="AGV39" s="7"/>
      <c r="AGW39" s="7"/>
      <c r="AGX39" s="7"/>
      <c r="AGY39" s="7"/>
      <c r="AGZ39" s="7"/>
      <c r="AHA39" s="7"/>
      <c r="AHB39" s="7"/>
      <c r="AHC39" s="7"/>
      <c r="AHD39" s="7"/>
      <c r="AHE39" s="7"/>
      <c r="AHF39" s="7"/>
      <c r="AHG39" s="7"/>
      <c r="AHH39" s="7"/>
      <c r="AHI39" s="7"/>
      <c r="AHJ39" s="7"/>
      <c r="AHK39" s="7"/>
      <c r="AHL39" s="7"/>
      <c r="AHM39" s="7"/>
      <c r="AHN39" s="7"/>
      <c r="AHO39" s="7"/>
      <c r="AHP39" s="7"/>
      <c r="AHQ39" s="7"/>
      <c r="AHR39" s="7"/>
      <c r="AHS39" s="7"/>
      <c r="AHT39" s="7"/>
      <c r="AHU39" s="7"/>
      <c r="AHV39" s="7"/>
      <c r="AHW39" s="7"/>
      <c r="AHX39" s="7"/>
      <c r="AHY39" s="7"/>
      <c r="AHZ39" s="7"/>
      <c r="AIA39" s="7"/>
      <c r="AIB39" s="7"/>
      <c r="AIC39" s="7"/>
      <c r="AID39" s="7"/>
      <c r="AIE39" s="7"/>
      <c r="AIF39" s="7"/>
      <c r="AIG39" s="7"/>
      <c r="AIH39" s="7"/>
      <c r="AII39" s="7"/>
      <c r="AIJ39" s="7"/>
      <c r="AIK39" s="7"/>
      <c r="AIL39" s="7"/>
      <c r="AIM39" s="7"/>
      <c r="AIN39" s="7"/>
      <c r="AIO39" s="7"/>
      <c r="AIP39" s="7"/>
      <c r="AIQ39" s="7"/>
      <c r="AIR39" s="7"/>
      <c r="AIS39" s="7"/>
      <c r="AIT39" s="7"/>
      <c r="AIU39" s="7"/>
      <c r="AIV39" s="7"/>
      <c r="AIW39" s="7"/>
      <c r="AIX39" s="7"/>
      <c r="AIY39" s="7"/>
      <c r="AIZ39" s="7"/>
      <c r="AJA39" s="7"/>
      <c r="AJB39" s="7"/>
      <c r="AJC39" s="7"/>
      <c r="AJD39" s="7"/>
      <c r="AJE39" s="7"/>
      <c r="AJF39" s="7"/>
      <c r="AJG39" s="7"/>
      <c r="AJH39" s="7"/>
      <c r="AJI39" s="7"/>
      <c r="AJJ39" s="7"/>
      <c r="AJK39" s="7"/>
      <c r="AJL39" s="7"/>
      <c r="AJM39" s="7"/>
      <c r="AJN39" s="7"/>
      <c r="AJO39" s="7"/>
      <c r="AJP39" s="7"/>
      <c r="AJQ39" s="7"/>
      <c r="AJR39" s="7"/>
      <c r="AJS39" s="7"/>
      <c r="AJT39" s="7"/>
      <c r="AJU39" s="7"/>
      <c r="AJV39" s="7"/>
      <c r="AJW39" s="7"/>
      <c r="AJX39" s="7"/>
      <c r="AJY39" s="7"/>
      <c r="AJZ39" s="7"/>
      <c r="AKA39" s="7"/>
      <c r="AKB39" s="7"/>
      <c r="AKC39" s="7"/>
      <c r="AKD39" s="7"/>
      <c r="AKE39" s="7"/>
      <c r="AKF39" s="7"/>
      <c r="AKG39" s="7"/>
      <c r="AKH39" s="7"/>
      <c r="AKI39" s="7"/>
      <c r="AKJ39" s="7"/>
      <c r="AKK39" s="7"/>
      <c r="AKL39" s="7"/>
      <c r="AKM39" s="7"/>
      <c r="AKN39" s="7"/>
      <c r="AKO39" s="7"/>
      <c r="AKP39" s="7"/>
      <c r="AKQ39" s="7"/>
      <c r="AKR39" s="7"/>
      <c r="AKS39" s="7"/>
      <c r="AKT39" s="7"/>
      <c r="AKU39" s="7"/>
      <c r="AKV39" s="7"/>
      <c r="AKW39" s="7"/>
      <c r="AKX39" s="7"/>
      <c r="AKY39" s="7"/>
      <c r="AKZ39" s="7"/>
      <c r="ALA39" s="7"/>
      <c r="ALB39" s="7"/>
      <c r="ALC39" s="7"/>
      <c r="ALD39" s="7"/>
      <c r="ALE39" s="7"/>
      <c r="ALF39" s="7"/>
      <c r="ALG39" s="7"/>
      <c r="ALH39" s="7"/>
      <c r="ALI39" s="7"/>
      <c r="ALJ39" s="7"/>
      <c r="ALK39" s="7"/>
      <c r="ALL39" s="7"/>
      <c r="ALM39" s="7"/>
      <c r="ALN39" s="7"/>
      <c r="ALO39" s="7"/>
      <c r="ALP39" s="7"/>
      <c r="ALQ39" s="7"/>
      <c r="ALR39" s="7"/>
      <c r="ALS39" s="7"/>
      <c r="ALT39" s="7"/>
      <c r="ALU39" s="7"/>
      <c r="ALV39" s="7"/>
      <c r="ALW39" s="7"/>
      <c r="ALX39" s="7"/>
      <c r="ALY39" s="7"/>
      <c r="ALZ39" s="7"/>
      <c r="AMA39" s="7"/>
      <c r="AMB39" s="7"/>
      <c r="AMC39" s="7"/>
      <c r="AMD39" s="7"/>
      <c r="AME39" s="7"/>
      <c r="AMF39" s="7"/>
      <c r="AMG39" s="7"/>
      <c r="AMH39" s="7"/>
      <c r="AMI39" s="7"/>
      <c r="AMJ39" s="7"/>
      <c r="AMK39" s="7"/>
      <c r="AML39" s="7"/>
      <c r="AMM39" s="7"/>
      <c r="AMN39" s="7"/>
      <c r="AMO39" s="7"/>
      <c r="AMP39" s="7"/>
      <c r="AMQ39" s="7"/>
      <c r="AMR39" s="7"/>
      <c r="AMS39" s="7"/>
      <c r="AMT39" s="7"/>
      <c r="AMU39" s="7"/>
      <c r="AMV39" s="7"/>
      <c r="AMW39" s="7"/>
      <c r="AMX39" s="7"/>
      <c r="AMY39" s="7"/>
      <c r="AMZ39" s="7"/>
      <c r="ANA39" s="7"/>
      <c r="ANB39" s="7"/>
      <c r="ANC39" s="7"/>
      <c r="AND39" s="7"/>
      <c r="ANE39" s="7"/>
      <c r="ANF39" s="7"/>
      <c r="ANG39" s="7"/>
      <c r="ANH39" s="7"/>
      <c r="ANI39" s="7"/>
      <c r="ANJ39" s="7"/>
      <c r="ANK39" s="7"/>
      <c r="ANL39" s="7"/>
      <c r="ANM39" s="7"/>
      <c r="ANN39" s="7"/>
      <c r="ANO39" s="7"/>
      <c r="ANP39" s="7"/>
      <c r="ANQ39" s="7"/>
      <c r="ANR39" s="7"/>
      <c r="ANS39" s="7"/>
      <c r="ANT39" s="7"/>
      <c r="ANU39" s="7"/>
      <c r="ANV39" s="7"/>
      <c r="ANW39" s="7"/>
      <c r="ANX39" s="7"/>
      <c r="ANY39" s="7"/>
      <c r="ANZ39" s="7"/>
      <c r="AOA39" s="7"/>
      <c r="AOB39" s="7"/>
      <c r="AOC39" s="7"/>
      <c r="AOD39" s="7"/>
      <c r="AOE39" s="7"/>
      <c r="AOF39" s="7"/>
      <c r="AOG39" s="7"/>
      <c r="AOH39" s="7"/>
      <c r="AOI39" s="7"/>
      <c r="AOJ39" s="7"/>
      <c r="AOK39" s="7"/>
      <c r="AOL39" s="7"/>
      <c r="AOM39" s="7"/>
      <c r="AON39" s="7"/>
      <c r="AOO39" s="7"/>
      <c r="AOP39" s="7"/>
      <c r="AOQ39" s="7"/>
      <c r="AOR39" s="7"/>
      <c r="AOS39" s="7"/>
      <c r="AOT39" s="7"/>
      <c r="AOU39" s="7"/>
      <c r="AOV39" s="7"/>
      <c r="AOW39" s="7"/>
      <c r="AOX39" s="7"/>
      <c r="AOY39" s="7"/>
      <c r="AOZ39" s="7"/>
      <c r="APA39" s="7"/>
      <c r="APB39" s="7"/>
      <c r="APC39" s="7"/>
      <c r="APD39" s="7"/>
      <c r="APE39" s="7"/>
      <c r="APF39" s="7"/>
      <c r="APG39" s="7"/>
      <c r="APH39" s="7"/>
      <c r="API39" s="7"/>
      <c r="APJ39" s="7"/>
      <c r="APK39" s="7"/>
      <c r="APL39" s="7"/>
      <c r="APM39" s="7"/>
      <c r="APN39" s="7"/>
      <c r="APO39" s="7"/>
      <c r="APP39" s="7"/>
      <c r="APQ39" s="7"/>
      <c r="APR39" s="7"/>
      <c r="APS39" s="7"/>
      <c r="APT39" s="7"/>
      <c r="APU39" s="7"/>
      <c r="APV39" s="7"/>
      <c r="APW39" s="7"/>
      <c r="APX39" s="7"/>
      <c r="APY39" s="7"/>
      <c r="APZ39" s="7"/>
      <c r="AQA39" s="7"/>
      <c r="AQB39" s="7"/>
      <c r="AQC39" s="7"/>
      <c r="AQD39" s="7"/>
      <c r="AQE39" s="7"/>
      <c r="AQF39" s="7"/>
      <c r="AQG39" s="7"/>
      <c r="AQH39" s="7"/>
      <c r="AQI39" s="7"/>
      <c r="AQJ39" s="7"/>
      <c r="AQK39" s="7"/>
      <c r="AQL39" s="7"/>
      <c r="AQM39" s="7"/>
      <c r="AQN39" s="7"/>
      <c r="AQO39" s="7"/>
      <c r="AQP39" s="7"/>
      <c r="AQQ39" s="7"/>
      <c r="AQR39" s="7"/>
      <c r="AQS39" s="7"/>
      <c r="AQT39" s="7"/>
      <c r="AQU39" s="7"/>
      <c r="AQV39" s="7"/>
      <c r="AQW39" s="7"/>
      <c r="AQX39" s="7"/>
      <c r="AQY39" s="7"/>
      <c r="AQZ39" s="7"/>
      <c r="ARA39" s="7"/>
      <c r="ARB39" s="7"/>
      <c r="ARC39" s="7"/>
      <c r="ARD39" s="7"/>
      <c r="ARE39" s="7"/>
      <c r="ARF39" s="7"/>
      <c r="ARG39" s="7"/>
      <c r="ARH39" s="7"/>
      <c r="ARI39" s="7"/>
      <c r="ARJ39" s="7"/>
      <c r="ARK39" s="7"/>
      <c r="ARL39" s="7"/>
      <c r="ARM39" s="7"/>
      <c r="ARN39" s="7"/>
      <c r="ARO39" s="7"/>
      <c r="ARP39" s="7"/>
      <c r="ARQ39" s="7"/>
      <c r="ARR39" s="7"/>
      <c r="ARS39" s="7"/>
      <c r="ART39" s="7"/>
      <c r="ARU39" s="7"/>
      <c r="ARV39" s="7"/>
      <c r="ARW39" s="7"/>
      <c r="ARX39" s="7"/>
      <c r="ARY39" s="7"/>
      <c r="ARZ39" s="7"/>
      <c r="ASA39" s="7"/>
      <c r="ASB39" s="7"/>
      <c r="ASC39" s="7"/>
      <c r="ASD39" s="7"/>
      <c r="ASE39" s="7"/>
      <c r="ASF39" s="7"/>
      <c r="ASG39" s="7"/>
      <c r="ASH39" s="7"/>
      <c r="ASI39" s="7"/>
      <c r="ASJ39" s="7"/>
      <c r="ASK39" s="7"/>
      <c r="ASL39" s="7"/>
      <c r="ASM39" s="7"/>
      <c r="ASN39" s="7"/>
      <c r="ASO39" s="7"/>
      <c r="ASP39" s="7"/>
      <c r="ASQ39" s="7"/>
      <c r="ASR39" s="7"/>
      <c r="ASS39" s="7"/>
      <c r="AST39" s="7"/>
      <c r="ASU39" s="7"/>
      <c r="ASV39" s="7"/>
      <c r="ASW39" s="7"/>
      <c r="ASX39" s="7"/>
      <c r="ASY39" s="7"/>
      <c r="ASZ39" s="7"/>
      <c r="ATA39" s="7"/>
      <c r="ATB39" s="7"/>
      <c r="ATC39" s="7"/>
      <c r="ATD39" s="7"/>
      <c r="ATE39" s="7"/>
      <c r="ATF39" s="7"/>
      <c r="ATG39" s="7"/>
      <c r="ATH39" s="7"/>
      <c r="ATI39" s="7"/>
      <c r="ATJ39" s="7"/>
      <c r="ATK39" s="7"/>
      <c r="ATL39" s="7"/>
      <c r="ATM39" s="7"/>
      <c r="ATN39" s="7"/>
      <c r="ATO39" s="7"/>
      <c r="ATP39" s="7"/>
      <c r="ATQ39" s="7"/>
      <c r="ATR39" s="7"/>
      <c r="ATS39" s="7"/>
      <c r="ATT39" s="7"/>
      <c r="ATU39" s="7"/>
      <c r="ATV39" s="7"/>
      <c r="ATW39" s="7"/>
      <c r="ATX39" s="7"/>
      <c r="ATY39" s="7"/>
      <c r="ATZ39" s="7"/>
      <c r="AUA39" s="7"/>
      <c r="AUB39" s="7"/>
      <c r="AUC39" s="7"/>
      <c r="AUD39" s="7"/>
      <c r="AUE39" s="7"/>
      <c r="AUF39" s="7"/>
      <c r="AUG39" s="7"/>
      <c r="AUH39" s="7"/>
      <c r="AUI39" s="7"/>
      <c r="AUJ39" s="7"/>
      <c r="AUK39" s="7"/>
      <c r="AUL39" s="7"/>
      <c r="AUM39" s="7"/>
      <c r="AUN39" s="7"/>
      <c r="AUO39" s="7"/>
      <c r="AUP39" s="7"/>
      <c r="AUQ39" s="7"/>
      <c r="AUR39" s="7"/>
      <c r="AUS39" s="7"/>
      <c r="AUT39" s="7"/>
      <c r="AUU39" s="7"/>
      <c r="AUV39" s="7"/>
      <c r="AUW39" s="7"/>
      <c r="AUX39" s="7"/>
      <c r="AUY39" s="7"/>
      <c r="AUZ39" s="7"/>
      <c r="AVA39" s="7"/>
      <c r="AVB39" s="7"/>
      <c r="AVC39" s="7"/>
      <c r="AVD39" s="7"/>
      <c r="AVE39" s="7"/>
      <c r="AVF39" s="7"/>
      <c r="AVG39" s="7"/>
      <c r="AVH39" s="7"/>
      <c r="AVI39" s="7"/>
      <c r="AVJ39" s="7"/>
      <c r="AVK39" s="7"/>
      <c r="AVL39" s="7"/>
      <c r="AVM39" s="7"/>
      <c r="AVN39" s="7"/>
      <c r="AVO39" s="7"/>
      <c r="AVP39" s="7"/>
      <c r="AVQ39" s="7"/>
      <c r="AVR39" s="7"/>
      <c r="AVS39" s="7"/>
      <c r="AVT39" s="7"/>
      <c r="AVU39" s="7"/>
      <c r="AVV39" s="7"/>
      <c r="AVW39" s="7"/>
      <c r="AVX39" s="7"/>
      <c r="AVY39" s="7"/>
      <c r="AVZ39" s="7"/>
      <c r="AWA39" s="7"/>
      <c r="AWB39" s="7"/>
      <c r="AWC39" s="7"/>
      <c r="AWD39" s="7"/>
      <c r="AWE39" s="7"/>
      <c r="AWF39" s="7"/>
      <c r="AWG39" s="7"/>
      <c r="AWH39" s="7"/>
      <c r="AWI39" s="7"/>
      <c r="AWJ39" s="7"/>
      <c r="AWK39" s="7"/>
      <c r="AWL39" s="7"/>
      <c r="AWM39" s="7"/>
      <c r="AWN39" s="7"/>
      <c r="AWO39" s="7"/>
      <c r="AWP39" s="7"/>
      <c r="AWQ39" s="7"/>
      <c r="AWR39" s="7"/>
      <c r="AWS39" s="7"/>
      <c r="AWT39" s="7"/>
      <c r="AWU39" s="7"/>
      <c r="AWV39" s="7"/>
      <c r="AWW39" s="7"/>
      <c r="AWX39" s="7"/>
    </row>
    <row r="40" spans="1:1298" ht="18.75" x14ac:dyDescent="0.25">
      <c r="A40" s="1" t="s">
        <v>126</v>
      </c>
      <c r="B40" s="30">
        <v>7906.6</v>
      </c>
      <c r="C40" s="31">
        <f>B40*C42/B42</f>
        <v>189.31057676610331</v>
      </c>
      <c r="D40" s="40"/>
      <c r="E40" s="30"/>
    </row>
    <row r="41" spans="1:1298" ht="18.75" x14ac:dyDescent="0.25">
      <c r="A41" s="1" t="s">
        <v>127</v>
      </c>
      <c r="B41" s="30">
        <v>1587.89</v>
      </c>
      <c r="C41" s="31">
        <f>B41*C42/B42</f>
        <v>38.019423233896717</v>
      </c>
      <c r="D41" s="40"/>
      <c r="E41" s="30"/>
    </row>
    <row r="42" spans="1:1298" s="5" customFormat="1" ht="18.75" x14ac:dyDescent="0.25">
      <c r="A42" s="4"/>
      <c r="B42" s="32">
        <f>SUM(B40:B41)</f>
        <v>9494.49</v>
      </c>
      <c r="C42" s="33">
        <v>227.33</v>
      </c>
      <c r="D42" s="41"/>
      <c r="E42" s="32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7"/>
      <c r="NH42" s="7"/>
      <c r="NI42" s="7"/>
      <c r="NJ42" s="7"/>
      <c r="NK42" s="7"/>
      <c r="NL42" s="7"/>
      <c r="NM42" s="7"/>
      <c r="NN42" s="7"/>
      <c r="NO42" s="7"/>
      <c r="NP42" s="7"/>
      <c r="NQ42" s="7"/>
      <c r="NR42" s="7"/>
      <c r="NS42" s="7"/>
      <c r="NT42" s="7"/>
      <c r="NU42" s="7"/>
      <c r="NV42" s="7"/>
      <c r="NW42" s="7"/>
      <c r="NX42" s="7"/>
      <c r="NY42" s="7"/>
      <c r="NZ42" s="7"/>
      <c r="OA42" s="7"/>
      <c r="OB42" s="7"/>
      <c r="OC42" s="7"/>
      <c r="OD42" s="7"/>
      <c r="OE42" s="7"/>
      <c r="OF42" s="7"/>
      <c r="OG42" s="7"/>
      <c r="OH42" s="7"/>
      <c r="OI42" s="7"/>
      <c r="OJ42" s="7"/>
      <c r="OK42" s="7"/>
      <c r="OL42" s="7"/>
      <c r="OM42" s="7"/>
      <c r="ON42" s="7"/>
      <c r="OO42" s="7"/>
      <c r="OP42" s="7"/>
      <c r="OQ42" s="7"/>
      <c r="OR42" s="7"/>
      <c r="OS42" s="7"/>
      <c r="OT42" s="7"/>
      <c r="OU42" s="7"/>
      <c r="OV42" s="7"/>
      <c r="OW42" s="7"/>
      <c r="OX42" s="7"/>
      <c r="OY42" s="7"/>
      <c r="OZ42" s="7"/>
      <c r="PA42" s="7"/>
      <c r="PB42" s="7"/>
      <c r="PC42" s="7"/>
      <c r="PD42" s="7"/>
      <c r="PE42" s="7"/>
      <c r="PF42" s="7"/>
      <c r="PG42" s="7"/>
      <c r="PH42" s="7"/>
      <c r="PI42" s="7"/>
      <c r="PJ42" s="7"/>
      <c r="PK42" s="7"/>
      <c r="PL42" s="7"/>
      <c r="PM42" s="7"/>
      <c r="PN42" s="7"/>
      <c r="PO42" s="7"/>
      <c r="PP42" s="7"/>
      <c r="PQ42" s="7"/>
      <c r="PR42" s="7"/>
      <c r="PS42" s="7"/>
      <c r="PT42" s="7"/>
      <c r="PU42" s="7"/>
      <c r="PV42" s="7"/>
      <c r="PW42" s="7"/>
      <c r="PX42" s="7"/>
      <c r="PY42" s="7"/>
      <c r="PZ42" s="7"/>
      <c r="QA42" s="7"/>
      <c r="QB42" s="7"/>
      <c r="QC42" s="7"/>
      <c r="QD42" s="7"/>
      <c r="QE42" s="7"/>
      <c r="QF42" s="7"/>
      <c r="QG42" s="7"/>
      <c r="QH42" s="7"/>
      <c r="QI42" s="7"/>
      <c r="QJ42" s="7"/>
      <c r="QK42" s="7"/>
      <c r="QL42" s="7"/>
      <c r="QM42" s="7"/>
      <c r="QN42" s="7"/>
      <c r="QO42" s="7"/>
      <c r="QP42" s="7"/>
      <c r="QQ42" s="7"/>
      <c r="QR42" s="7"/>
      <c r="QS42" s="7"/>
      <c r="QT42" s="7"/>
      <c r="QU42" s="7"/>
      <c r="QV42" s="7"/>
      <c r="QW42" s="7"/>
      <c r="QX42" s="7"/>
      <c r="QY42" s="7"/>
      <c r="QZ42" s="7"/>
      <c r="RA42" s="7"/>
      <c r="RB42" s="7"/>
      <c r="RC42" s="7"/>
      <c r="RD42" s="7"/>
      <c r="RE42" s="7"/>
      <c r="RF42" s="7"/>
      <c r="RG42" s="7"/>
      <c r="RH42" s="7"/>
      <c r="RI42" s="7"/>
      <c r="RJ42" s="7"/>
      <c r="RK42" s="7"/>
      <c r="RL42" s="7"/>
      <c r="RM42" s="7"/>
      <c r="RN42" s="7"/>
      <c r="RO42" s="7"/>
      <c r="RP42" s="7"/>
      <c r="RQ42" s="7"/>
      <c r="RR42" s="7"/>
      <c r="RS42" s="7"/>
      <c r="RT42" s="7"/>
      <c r="RU42" s="7"/>
      <c r="RV42" s="7"/>
      <c r="RW42" s="7"/>
      <c r="RX42" s="7"/>
      <c r="RY42" s="7"/>
      <c r="RZ42" s="7"/>
      <c r="SA42" s="7"/>
      <c r="SB42" s="7"/>
      <c r="SC42" s="7"/>
      <c r="SD42" s="7"/>
      <c r="SE42" s="7"/>
      <c r="SF42" s="7"/>
      <c r="SG42" s="7"/>
      <c r="SH42" s="7"/>
      <c r="SI42" s="7"/>
      <c r="SJ42" s="7"/>
      <c r="SK42" s="7"/>
      <c r="SL42" s="7"/>
      <c r="SM42" s="7"/>
      <c r="SN42" s="7"/>
      <c r="SO42" s="7"/>
      <c r="SP42" s="7"/>
      <c r="SQ42" s="7"/>
      <c r="SR42" s="7"/>
      <c r="SS42" s="7"/>
      <c r="ST42" s="7"/>
      <c r="SU42" s="7"/>
      <c r="SV42" s="7"/>
      <c r="SW42" s="7"/>
      <c r="SX42" s="7"/>
      <c r="SY42" s="7"/>
      <c r="SZ42" s="7"/>
      <c r="TA42" s="7"/>
      <c r="TB42" s="7"/>
      <c r="TC42" s="7"/>
      <c r="TD42" s="7"/>
      <c r="TE42" s="7"/>
      <c r="TF42" s="7"/>
      <c r="TG42" s="7"/>
      <c r="TH42" s="7"/>
      <c r="TI42" s="7"/>
      <c r="TJ42" s="7"/>
      <c r="TK42" s="7"/>
      <c r="TL42" s="7"/>
      <c r="TM42" s="7"/>
      <c r="TN42" s="7"/>
      <c r="TO42" s="7"/>
      <c r="TP42" s="7"/>
      <c r="TQ42" s="7"/>
      <c r="TR42" s="7"/>
      <c r="TS42" s="7"/>
      <c r="TT42" s="7"/>
      <c r="TU42" s="7"/>
      <c r="TV42" s="7"/>
      <c r="TW42" s="7"/>
      <c r="TX42" s="7"/>
      <c r="TY42" s="7"/>
      <c r="TZ42" s="7"/>
      <c r="UA42" s="7"/>
      <c r="UB42" s="7"/>
      <c r="UC42" s="7"/>
      <c r="UD42" s="7"/>
      <c r="UE42" s="7"/>
      <c r="UF42" s="7"/>
      <c r="UG42" s="7"/>
      <c r="UH42" s="7"/>
      <c r="UI42" s="7"/>
      <c r="UJ42" s="7"/>
      <c r="UK42" s="7"/>
      <c r="UL42" s="7"/>
      <c r="UM42" s="7"/>
      <c r="UN42" s="7"/>
      <c r="UO42" s="7"/>
      <c r="UP42" s="7"/>
      <c r="UQ42" s="7"/>
      <c r="UR42" s="7"/>
      <c r="US42" s="7"/>
      <c r="UT42" s="7"/>
      <c r="UU42" s="7"/>
      <c r="UV42" s="7"/>
      <c r="UW42" s="7"/>
      <c r="UX42" s="7"/>
      <c r="UY42" s="7"/>
      <c r="UZ42" s="7"/>
      <c r="VA42" s="7"/>
      <c r="VB42" s="7"/>
      <c r="VC42" s="7"/>
      <c r="VD42" s="7"/>
      <c r="VE42" s="7"/>
      <c r="VF42" s="7"/>
      <c r="VG42" s="7"/>
      <c r="VH42" s="7"/>
      <c r="VI42" s="7"/>
      <c r="VJ42" s="7"/>
      <c r="VK42" s="7"/>
      <c r="VL42" s="7"/>
      <c r="VM42" s="7"/>
      <c r="VN42" s="7"/>
      <c r="VO42" s="7"/>
      <c r="VP42" s="7"/>
      <c r="VQ42" s="7"/>
      <c r="VR42" s="7"/>
      <c r="VS42" s="7"/>
      <c r="VT42" s="7"/>
      <c r="VU42" s="7"/>
      <c r="VV42" s="7"/>
      <c r="VW42" s="7"/>
      <c r="VX42" s="7"/>
      <c r="VY42" s="7"/>
      <c r="VZ42" s="7"/>
      <c r="WA42" s="7"/>
      <c r="WB42" s="7"/>
      <c r="WC42" s="7"/>
      <c r="WD42" s="7"/>
      <c r="WE42" s="7"/>
      <c r="WF42" s="7"/>
      <c r="WG42" s="7"/>
      <c r="WH42" s="7"/>
      <c r="WI42" s="7"/>
      <c r="WJ42" s="7"/>
      <c r="WK42" s="7"/>
      <c r="WL42" s="7"/>
      <c r="WM42" s="7"/>
      <c r="WN42" s="7"/>
      <c r="WO42" s="7"/>
      <c r="WP42" s="7"/>
      <c r="WQ42" s="7"/>
      <c r="WR42" s="7"/>
      <c r="WS42" s="7"/>
      <c r="WT42" s="7"/>
      <c r="WU42" s="7"/>
      <c r="WV42" s="7"/>
      <c r="WW42" s="7"/>
      <c r="WX42" s="7"/>
      <c r="WY42" s="7"/>
      <c r="WZ42" s="7"/>
      <c r="XA42" s="7"/>
      <c r="XB42" s="7"/>
      <c r="XC42" s="7"/>
      <c r="XD42" s="7"/>
      <c r="XE42" s="7"/>
      <c r="XF42" s="7"/>
      <c r="XG42" s="7"/>
      <c r="XH42" s="7"/>
      <c r="XI42" s="7"/>
      <c r="XJ42" s="7"/>
      <c r="XK42" s="7"/>
      <c r="XL42" s="7"/>
      <c r="XM42" s="7"/>
      <c r="XN42" s="7"/>
      <c r="XO42" s="7"/>
      <c r="XP42" s="7"/>
      <c r="XQ42" s="7"/>
      <c r="XR42" s="7"/>
      <c r="XS42" s="7"/>
      <c r="XT42" s="7"/>
      <c r="XU42" s="7"/>
      <c r="XV42" s="7"/>
      <c r="XW42" s="7"/>
      <c r="XX42" s="7"/>
      <c r="XY42" s="7"/>
      <c r="XZ42" s="7"/>
      <c r="YA42" s="7"/>
      <c r="YB42" s="7"/>
      <c r="YC42" s="7"/>
      <c r="YD42" s="7"/>
      <c r="YE42" s="7"/>
      <c r="YF42" s="7"/>
      <c r="YG42" s="7"/>
      <c r="YH42" s="7"/>
      <c r="YI42" s="7"/>
      <c r="YJ42" s="7"/>
      <c r="YK42" s="7"/>
      <c r="YL42" s="7"/>
      <c r="YM42" s="7"/>
      <c r="YN42" s="7"/>
      <c r="YO42" s="7"/>
      <c r="YP42" s="7"/>
      <c r="YQ42" s="7"/>
      <c r="YR42" s="7"/>
      <c r="YS42" s="7"/>
      <c r="YT42" s="7"/>
      <c r="YU42" s="7"/>
      <c r="YV42" s="7"/>
      <c r="YW42" s="7"/>
      <c r="YX42" s="7"/>
      <c r="YY42" s="7"/>
      <c r="YZ42" s="7"/>
      <c r="ZA42" s="7"/>
      <c r="ZB42" s="7"/>
      <c r="ZC42" s="7"/>
      <c r="ZD42" s="7"/>
      <c r="ZE42" s="7"/>
      <c r="ZF42" s="7"/>
      <c r="ZG42" s="7"/>
      <c r="ZH42" s="7"/>
      <c r="ZI42" s="7"/>
      <c r="ZJ42" s="7"/>
      <c r="ZK42" s="7"/>
      <c r="ZL42" s="7"/>
      <c r="ZM42" s="7"/>
      <c r="ZN42" s="7"/>
      <c r="ZO42" s="7"/>
      <c r="ZP42" s="7"/>
      <c r="ZQ42" s="7"/>
      <c r="ZR42" s="7"/>
      <c r="ZS42" s="7"/>
      <c r="ZT42" s="7"/>
      <c r="ZU42" s="7"/>
      <c r="ZV42" s="7"/>
      <c r="ZW42" s="7"/>
      <c r="ZX42" s="7"/>
      <c r="ZY42" s="7"/>
      <c r="ZZ42" s="7"/>
      <c r="AAA42" s="7"/>
      <c r="AAB42" s="7"/>
      <c r="AAC42" s="7"/>
      <c r="AAD42" s="7"/>
      <c r="AAE42" s="7"/>
      <c r="AAF42" s="7"/>
      <c r="AAG42" s="7"/>
      <c r="AAH42" s="7"/>
      <c r="AAI42" s="7"/>
      <c r="AAJ42" s="7"/>
      <c r="AAK42" s="7"/>
      <c r="AAL42" s="7"/>
      <c r="AAM42" s="7"/>
      <c r="AAN42" s="7"/>
      <c r="AAO42" s="7"/>
      <c r="AAP42" s="7"/>
      <c r="AAQ42" s="7"/>
      <c r="AAR42" s="7"/>
      <c r="AAS42" s="7"/>
      <c r="AAT42" s="7"/>
      <c r="AAU42" s="7"/>
      <c r="AAV42" s="7"/>
      <c r="AAW42" s="7"/>
      <c r="AAX42" s="7"/>
      <c r="AAY42" s="7"/>
      <c r="AAZ42" s="7"/>
      <c r="ABA42" s="7"/>
      <c r="ABB42" s="7"/>
      <c r="ABC42" s="7"/>
      <c r="ABD42" s="7"/>
      <c r="ABE42" s="7"/>
      <c r="ABF42" s="7"/>
      <c r="ABG42" s="7"/>
      <c r="ABH42" s="7"/>
      <c r="ABI42" s="7"/>
      <c r="ABJ42" s="7"/>
      <c r="ABK42" s="7"/>
      <c r="ABL42" s="7"/>
      <c r="ABM42" s="7"/>
      <c r="ABN42" s="7"/>
      <c r="ABO42" s="7"/>
      <c r="ABP42" s="7"/>
      <c r="ABQ42" s="7"/>
      <c r="ABR42" s="7"/>
      <c r="ABS42" s="7"/>
      <c r="ABT42" s="7"/>
      <c r="ABU42" s="7"/>
      <c r="ABV42" s="7"/>
      <c r="ABW42" s="7"/>
      <c r="ABX42" s="7"/>
      <c r="ABY42" s="7"/>
      <c r="ABZ42" s="7"/>
      <c r="ACA42" s="7"/>
      <c r="ACB42" s="7"/>
      <c r="ACC42" s="7"/>
      <c r="ACD42" s="7"/>
      <c r="ACE42" s="7"/>
      <c r="ACF42" s="7"/>
      <c r="ACG42" s="7"/>
      <c r="ACH42" s="7"/>
      <c r="ACI42" s="7"/>
      <c r="ACJ42" s="7"/>
      <c r="ACK42" s="7"/>
      <c r="ACL42" s="7"/>
      <c r="ACM42" s="7"/>
      <c r="ACN42" s="7"/>
      <c r="ACO42" s="7"/>
      <c r="ACP42" s="7"/>
      <c r="ACQ42" s="7"/>
      <c r="ACR42" s="7"/>
      <c r="ACS42" s="7"/>
      <c r="ACT42" s="7"/>
      <c r="ACU42" s="7"/>
      <c r="ACV42" s="7"/>
      <c r="ACW42" s="7"/>
      <c r="ACX42" s="7"/>
      <c r="ACY42" s="7"/>
      <c r="ACZ42" s="7"/>
      <c r="ADA42" s="7"/>
      <c r="ADB42" s="7"/>
      <c r="ADC42" s="7"/>
      <c r="ADD42" s="7"/>
      <c r="ADE42" s="7"/>
      <c r="ADF42" s="7"/>
      <c r="ADG42" s="7"/>
      <c r="ADH42" s="7"/>
      <c r="ADI42" s="7"/>
      <c r="ADJ42" s="7"/>
      <c r="ADK42" s="7"/>
      <c r="ADL42" s="7"/>
      <c r="ADM42" s="7"/>
      <c r="ADN42" s="7"/>
      <c r="ADO42" s="7"/>
      <c r="ADP42" s="7"/>
      <c r="ADQ42" s="7"/>
      <c r="ADR42" s="7"/>
      <c r="ADS42" s="7"/>
      <c r="ADT42" s="7"/>
      <c r="ADU42" s="7"/>
      <c r="ADV42" s="7"/>
      <c r="ADW42" s="7"/>
      <c r="ADX42" s="7"/>
      <c r="ADY42" s="7"/>
      <c r="ADZ42" s="7"/>
      <c r="AEA42" s="7"/>
      <c r="AEB42" s="7"/>
      <c r="AEC42" s="7"/>
      <c r="AED42" s="7"/>
      <c r="AEE42" s="7"/>
      <c r="AEF42" s="7"/>
      <c r="AEG42" s="7"/>
      <c r="AEH42" s="7"/>
      <c r="AEI42" s="7"/>
      <c r="AEJ42" s="7"/>
      <c r="AEK42" s="7"/>
      <c r="AEL42" s="7"/>
      <c r="AEM42" s="7"/>
      <c r="AEN42" s="7"/>
      <c r="AEO42" s="7"/>
      <c r="AEP42" s="7"/>
      <c r="AEQ42" s="7"/>
      <c r="AER42" s="7"/>
      <c r="AES42" s="7"/>
      <c r="AET42" s="7"/>
      <c r="AEU42" s="7"/>
      <c r="AEV42" s="7"/>
      <c r="AEW42" s="7"/>
      <c r="AEX42" s="7"/>
      <c r="AEY42" s="7"/>
      <c r="AEZ42" s="7"/>
      <c r="AFA42" s="7"/>
      <c r="AFB42" s="7"/>
      <c r="AFC42" s="7"/>
      <c r="AFD42" s="7"/>
      <c r="AFE42" s="7"/>
      <c r="AFF42" s="7"/>
      <c r="AFG42" s="7"/>
      <c r="AFH42" s="7"/>
      <c r="AFI42" s="7"/>
      <c r="AFJ42" s="7"/>
      <c r="AFK42" s="7"/>
      <c r="AFL42" s="7"/>
      <c r="AFM42" s="7"/>
      <c r="AFN42" s="7"/>
      <c r="AFO42" s="7"/>
      <c r="AFP42" s="7"/>
      <c r="AFQ42" s="7"/>
      <c r="AFR42" s="7"/>
      <c r="AFS42" s="7"/>
      <c r="AFT42" s="7"/>
      <c r="AFU42" s="7"/>
      <c r="AFV42" s="7"/>
      <c r="AFW42" s="7"/>
      <c r="AFX42" s="7"/>
      <c r="AFY42" s="7"/>
      <c r="AFZ42" s="7"/>
      <c r="AGA42" s="7"/>
      <c r="AGB42" s="7"/>
      <c r="AGC42" s="7"/>
      <c r="AGD42" s="7"/>
      <c r="AGE42" s="7"/>
      <c r="AGF42" s="7"/>
      <c r="AGG42" s="7"/>
      <c r="AGH42" s="7"/>
      <c r="AGI42" s="7"/>
      <c r="AGJ42" s="7"/>
      <c r="AGK42" s="7"/>
      <c r="AGL42" s="7"/>
      <c r="AGM42" s="7"/>
      <c r="AGN42" s="7"/>
      <c r="AGO42" s="7"/>
      <c r="AGP42" s="7"/>
      <c r="AGQ42" s="7"/>
      <c r="AGR42" s="7"/>
      <c r="AGS42" s="7"/>
      <c r="AGT42" s="7"/>
      <c r="AGU42" s="7"/>
      <c r="AGV42" s="7"/>
      <c r="AGW42" s="7"/>
      <c r="AGX42" s="7"/>
      <c r="AGY42" s="7"/>
      <c r="AGZ42" s="7"/>
      <c r="AHA42" s="7"/>
      <c r="AHB42" s="7"/>
      <c r="AHC42" s="7"/>
      <c r="AHD42" s="7"/>
      <c r="AHE42" s="7"/>
      <c r="AHF42" s="7"/>
      <c r="AHG42" s="7"/>
      <c r="AHH42" s="7"/>
      <c r="AHI42" s="7"/>
      <c r="AHJ42" s="7"/>
      <c r="AHK42" s="7"/>
      <c r="AHL42" s="7"/>
      <c r="AHM42" s="7"/>
      <c r="AHN42" s="7"/>
      <c r="AHO42" s="7"/>
      <c r="AHP42" s="7"/>
      <c r="AHQ42" s="7"/>
      <c r="AHR42" s="7"/>
      <c r="AHS42" s="7"/>
      <c r="AHT42" s="7"/>
      <c r="AHU42" s="7"/>
      <c r="AHV42" s="7"/>
      <c r="AHW42" s="7"/>
      <c r="AHX42" s="7"/>
      <c r="AHY42" s="7"/>
      <c r="AHZ42" s="7"/>
      <c r="AIA42" s="7"/>
      <c r="AIB42" s="7"/>
      <c r="AIC42" s="7"/>
      <c r="AID42" s="7"/>
      <c r="AIE42" s="7"/>
      <c r="AIF42" s="7"/>
      <c r="AIG42" s="7"/>
      <c r="AIH42" s="7"/>
      <c r="AII42" s="7"/>
      <c r="AIJ42" s="7"/>
      <c r="AIK42" s="7"/>
      <c r="AIL42" s="7"/>
      <c r="AIM42" s="7"/>
      <c r="AIN42" s="7"/>
      <c r="AIO42" s="7"/>
      <c r="AIP42" s="7"/>
      <c r="AIQ42" s="7"/>
      <c r="AIR42" s="7"/>
      <c r="AIS42" s="7"/>
      <c r="AIT42" s="7"/>
      <c r="AIU42" s="7"/>
      <c r="AIV42" s="7"/>
      <c r="AIW42" s="7"/>
      <c r="AIX42" s="7"/>
      <c r="AIY42" s="7"/>
      <c r="AIZ42" s="7"/>
      <c r="AJA42" s="7"/>
      <c r="AJB42" s="7"/>
      <c r="AJC42" s="7"/>
      <c r="AJD42" s="7"/>
      <c r="AJE42" s="7"/>
      <c r="AJF42" s="7"/>
      <c r="AJG42" s="7"/>
      <c r="AJH42" s="7"/>
      <c r="AJI42" s="7"/>
      <c r="AJJ42" s="7"/>
      <c r="AJK42" s="7"/>
      <c r="AJL42" s="7"/>
      <c r="AJM42" s="7"/>
      <c r="AJN42" s="7"/>
      <c r="AJO42" s="7"/>
      <c r="AJP42" s="7"/>
      <c r="AJQ42" s="7"/>
      <c r="AJR42" s="7"/>
      <c r="AJS42" s="7"/>
      <c r="AJT42" s="7"/>
      <c r="AJU42" s="7"/>
      <c r="AJV42" s="7"/>
      <c r="AJW42" s="7"/>
      <c r="AJX42" s="7"/>
      <c r="AJY42" s="7"/>
      <c r="AJZ42" s="7"/>
      <c r="AKA42" s="7"/>
      <c r="AKB42" s="7"/>
      <c r="AKC42" s="7"/>
      <c r="AKD42" s="7"/>
      <c r="AKE42" s="7"/>
      <c r="AKF42" s="7"/>
      <c r="AKG42" s="7"/>
      <c r="AKH42" s="7"/>
      <c r="AKI42" s="7"/>
      <c r="AKJ42" s="7"/>
      <c r="AKK42" s="7"/>
      <c r="AKL42" s="7"/>
      <c r="AKM42" s="7"/>
      <c r="AKN42" s="7"/>
      <c r="AKO42" s="7"/>
      <c r="AKP42" s="7"/>
      <c r="AKQ42" s="7"/>
      <c r="AKR42" s="7"/>
      <c r="AKS42" s="7"/>
      <c r="AKT42" s="7"/>
      <c r="AKU42" s="7"/>
      <c r="AKV42" s="7"/>
      <c r="AKW42" s="7"/>
      <c r="AKX42" s="7"/>
      <c r="AKY42" s="7"/>
      <c r="AKZ42" s="7"/>
      <c r="ALA42" s="7"/>
      <c r="ALB42" s="7"/>
      <c r="ALC42" s="7"/>
      <c r="ALD42" s="7"/>
      <c r="ALE42" s="7"/>
      <c r="ALF42" s="7"/>
      <c r="ALG42" s="7"/>
      <c r="ALH42" s="7"/>
      <c r="ALI42" s="7"/>
      <c r="ALJ42" s="7"/>
      <c r="ALK42" s="7"/>
      <c r="ALL42" s="7"/>
      <c r="ALM42" s="7"/>
      <c r="ALN42" s="7"/>
      <c r="ALO42" s="7"/>
      <c r="ALP42" s="7"/>
      <c r="ALQ42" s="7"/>
      <c r="ALR42" s="7"/>
      <c r="ALS42" s="7"/>
      <c r="ALT42" s="7"/>
      <c r="ALU42" s="7"/>
      <c r="ALV42" s="7"/>
      <c r="ALW42" s="7"/>
      <c r="ALX42" s="7"/>
      <c r="ALY42" s="7"/>
      <c r="ALZ42" s="7"/>
      <c r="AMA42" s="7"/>
      <c r="AMB42" s="7"/>
      <c r="AMC42" s="7"/>
      <c r="AMD42" s="7"/>
      <c r="AME42" s="7"/>
      <c r="AMF42" s="7"/>
      <c r="AMG42" s="7"/>
      <c r="AMH42" s="7"/>
      <c r="AMI42" s="7"/>
      <c r="AMJ42" s="7"/>
      <c r="AMK42" s="7"/>
      <c r="AML42" s="7"/>
      <c r="AMM42" s="7"/>
      <c r="AMN42" s="7"/>
      <c r="AMO42" s="7"/>
      <c r="AMP42" s="7"/>
      <c r="AMQ42" s="7"/>
      <c r="AMR42" s="7"/>
      <c r="AMS42" s="7"/>
      <c r="AMT42" s="7"/>
      <c r="AMU42" s="7"/>
      <c r="AMV42" s="7"/>
      <c r="AMW42" s="7"/>
      <c r="AMX42" s="7"/>
      <c r="AMY42" s="7"/>
      <c r="AMZ42" s="7"/>
      <c r="ANA42" s="7"/>
      <c r="ANB42" s="7"/>
      <c r="ANC42" s="7"/>
      <c r="AND42" s="7"/>
      <c r="ANE42" s="7"/>
      <c r="ANF42" s="7"/>
      <c r="ANG42" s="7"/>
      <c r="ANH42" s="7"/>
      <c r="ANI42" s="7"/>
      <c r="ANJ42" s="7"/>
      <c r="ANK42" s="7"/>
      <c r="ANL42" s="7"/>
      <c r="ANM42" s="7"/>
      <c r="ANN42" s="7"/>
      <c r="ANO42" s="7"/>
      <c r="ANP42" s="7"/>
      <c r="ANQ42" s="7"/>
      <c r="ANR42" s="7"/>
      <c r="ANS42" s="7"/>
      <c r="ANT42" s="7"/>
      <c r="ANU42" s="7"/>
      <c r="ANV42" s="7"/>
      <c r="ANW42" s="7"/>
      <c r="ANX42" s="7"/>
      <c r="ANY42" s="7"/>
      <c r="ANZ42" s="7"/>
      <c r="AOA42" s="7"/>
      <c r="AOB42" s="7"/>
      <c r="AOC42" s="7"/>
      <c r="AOD42" s="7"/>
      <c r="AOE42" s="7"/>
      <c r="AOF42" s="7"/>
      <c r="AOG42" s="7"/>
      <c r="AOH42" s="7"/>
      <c r="AOI42" s="7"/>
      <c r="AOJ42" s="7"/>
      <c r="AOK42" s="7"/>
      <c r="AOL42" s="7"/>
      <c r="AOM42" s="7"/>
      <c r="AON42" s="7"/>
      <c r="AOO42" s="7"/>
      <c r="AOP42" s="7"/>
      <c r="AOQ42" s="7"/>
      <c r="AOR42" s="7"/>
      <c r="AOS42" s="7"/>
      <c r="AOT42" s="7"/>
      <c r="AOU42" s="7"/>
      <c r="AOV42" s="7"/>
      <c r="AOW42" s="7"/>
      <c r="AOX42" s="7"/>
      <c r="AOY42" s="7"/>
      <c r="AOZ42" s="7"/>
      <c r="APA42" s="7"/>
      <c r="APB42" s="7"/>
      <c r="APC42" s="7"/>
      <c r="APD42" s="7"/>
      <c r="APE42" s="7"/>
      <c r="APF42" s="7"/>
      <c r="APG42" s="7"/>
      <c r="APH42" s="7"/>
      <c r="API42" s="7"/>
      <c r="APJ42" s="7"/>
      <c r="APK42" s="7"/>
      <c r="APL42" s="7"/>
      <c r="APM42" s="7"/>
      <c r="APN42" s="7"/>
      <c r="APO42" s="7"/>
      <c r="APP42" s="7"/>
      <c r="APQ42" s="7"/>
      <c r="APR42" s="7"/>
      <c r="APS42" s="7"/>
      <c r="APT42" s="7"/>
      <c r="APU42" s="7"/>
      <c r="APV42" s="7"/>
      <c r="APW42" s="7"/>
      <c r="APX42" s="7"/>
      <c r="APY42" s="7"/>
      <c r="APZ42" s="7"/>
      <c r="AQA42" s="7"/>
      <c r="AQB42" s="7"/>
      <c r="AQC42" s="7"/>
      <c r="AQD42" s="7"/>
      <c r="AQE42" s="7"/>
      <c r="AQF42" s="7"/>
      <c r="AQG42" s="7"/>
      <c r="AQH42" s="7"/>
      <c r="AQI42" s="7"/>
      <c r="AQJ42" s="7"/>
      <c r="AQK42" s="7"/>
      <c r="AQL42" s="7"/>
      <c r="AQM42" s="7"/>
      <c r="AQN42" s="7"/>
      <c r="AQO42" s="7"/>
      <c r="AQP42" s="7"/>
      <c r="AQQ42" s="7"/>
      <c r="AQR42" s="7"/>
      <c r="AQS42" s="7"/>
      <c r="AQT42" s="7"/>
      <c r="AQU42" s="7"/>
      <c r="AQV42" s="7"/>
      <c r="AQW42" s="7"/>
      <c r="AQX42" s="7"/>
      <c r="AQY42" s="7"/>
      <c r="AQZ42" s="7"/>
      <c r="ARA42" s="7"/>
      <c r="ARB42" s="7"/>
      <c r="ARC42" s="7"/>
      <c r="ARD42" s="7"/>
      <c r="ARE42" s="7"/>
      <c r="ARF42" s="7"/>
      <c r="ARG42" s="7"/>
      <c r="ARH42" s="7"/>
      <c r="ARI42" s="7"/>
      <c r="ARJ42" s="7"/>
      <c r="ARK42" s="7"/>
      <c r="ARL42" s="7"/>
      <c r="ARM42" s="7"/>
      <c r="ARN42" s="7"/>
      <c r="ARO42" s="7"/>
      <c r="ARP42" s="7"/>
      <c r="ARQ42" s="7"/>
      <c r="ARR42" s="7"/>
      <c r="ARS42" s="7"/>
      <c r="ART42" s="7"/>
      <c r="ARU42" s="7"/>
      <c r="ARV42" s="7"/>
      <c r="ARW42" s="7"/>
      <c r="ARX42" s="7"/>
      <c r="ARY42" s="7"/>
      <c r="ARZ42" s="7"/>
      <c r="ASA42" s="7"/>
      <c r="ASB42" s="7"/>
      <c r="ASC42" s="7"/>
      <c r="ASD42" s="7"/>
      <c r="ASE42" s="7"/>
      <c r="ASF42" s="7"/>
      <c r="ASG42" s="7"/>
      <c r="ASH42" s="7"/>
      <c r="ASI42" s="7"/>
      <c r="ASJ42" s="7"/>
      <c r="ASK42" s="7"/>
      <c r="ASL42" s="7"/>
      <c r="ASM42" s="7"/>
      <c r="ASN42" s="7"/>
      <c r="ASO42" s="7"/>
      <c r="ASP42" s="7"/>
      <c r="ASQ42" s="7"/>
      <c r="ASR42" s="7"/>
      <c r="ASS42" s="7"/>
      <c r="AST42" s="7"/>
      <c r="ASU42" s="7"/>
      <c r="ASV42" s="7"/>
      <c r="ASW42" s="7"/>
      <c r="ASX42" s="7"/>
      <c r="ASY42" s="7"/>
      <c r="ASZ42" s="7"/>
      <c r="ATA42" s="7"/>
      <c r="ATB42" s="7"/>
      <c r="ATC42" s="7"/>
      <c r="ATD42" s="7"/>
      <c r="ATE42" s="7"/>
      <c r="ATF42" s="7"/>
      <c r="ATG42" s="7"/>
      <c r="ATH42" s="7"/>
      <c r="ATI42" s="7"/>
      <c r="ATJ42" s="7"/>
      <c r="ATK42" s="7"/>
      <c r="ATL42" s="7"/>
      <c r="ATM42" s="7"/>
      <c r="ATN42" s="7"/>
      <c r="ATO42" s="7"/>
      <c r="ATP42" s="7"/>
      <c r="ATQ42" s="7"/>
      <c r="ATR42" s="7"/>
      <c r="ATS42" s="7"/>
      <c r="ATT42" s="7"/>
      <c r="ATU42" s="7"/>
      <c r="ATV42" s="7"/>
      <c r="ATW42" s="7"/>
      <c r="ATX42" s="7"/>
      <c r="ATY42" s="7"/>
      <c r="ATZ42" s="7"/>
      <c r="AUA42" s="7"/>
      <c r="AUB42" s="7"/>
      <c r="AUC42" s="7"/>
      <c r="AUD42" s="7"/>
      <c r="AUE42" s="7"/>
      <c r="AUF42" s="7"/>
      <c r="AUG42" s="7"/>
      <c r="AUH42" s="7"/>
      <c r="AUI42" s="7"/>
      <c r="AUJ42" s="7"/>
      <c r="AUK42" s="7"/>
      <c r="AUL42" s="7"/>
      <c r="AUM42" s="7"/>
      <c r="AUN42" s="7"/>
      <c r="AUO42" s="7"/>
      <c r="AUP42" s="7"/>
      <c r="AUQ42" s="7"/>
      <c r="AUR42" s="7"/>
      <c r="AUS42" s="7"/>
      <c r="AUT42" s="7"/>
      <c r="AUU42" s="7"/>
      <c r="AUV42" s="7"/>
      <c r="AUW42" s="7"/>
      <c r="AUX42" s="7"/>
      <c r="AUY42" s="7"/>
      <c r="AUZ42" s="7"/>
      <c r="AVA42" s="7"/>
      <c r="AVB42" s="7"/>
      <c r="AVC42" s="7"/>
      <c r="AVD42" s="7"/>
      <c r="AVE42" s="7"/>
      <c r="AVF42" s="7"/>
      <c r="AVG42" s="7"/>
      <c r="AVH42" s="7"/>
      <c r="AVI42" s="7"/>
      <c r="AVJ42" s="7"/>
      <c r="AVK42" s="7"/>
      <c r="AVL42" s="7"/>
      <c r="AVM42" s="7"/>
      <c r="AVN42" s="7"/>
      <c r="AVO42" s="7"/>
      <c r="AVP42" s="7"/>
      <c r="AVQ42" s="7"/>
      <c r="AVR42" s="7"/>
      <c r="AVS42" s="7"/>
      <c r="AVT42" s="7"/>
      <c r="AVU42" s="7"/>
      <c r="AVV42" s="7"/>
      <c r="AVW42" s="7"/>
      <c r="AVX42" s="7"/>
      <c r="AVY42" s="7"/>
      <c r="AVZ42" s="7"/>
      <c r="AWA42" s="7"/>
      <c r="AWB42" s="7"/>
      <c r="AWC42" s="7"/>
      <c r="AWD42" s="7"/>
      <c r="AWE42" s="7"/>
      <c r="AWF42" s="7"/>
      <c r="AWG42" s="7"/>
      <c r="AWH42" s="7"/>
      <c r="AWI42" s="7"/>
      <c r="AWJ42" s="7"/>
      <c r="AWK42" s="7"/>
      <c r="AWL42" s="7"/>
      <c r="AWM42" s="7"/>
      <c r="AWN42" s="7"/>
      <c r="AWO42" s="7"/>
      <c r="AWP42" s="7"/>
      <c r="AWQ42" s="7"/>
      <c r="AWR42" s="7"/>
      <c r="AWS42" s="7"/>
      <c r="AWT42" s="7"/>
      <c r="AWU42" s="7"/>
      <c r="AWV42" s="7"/>
      <c r="AWW42" s="7"/>
      <c r="AWX42" s="7"/>
    </row>
    <row r="43" spans="1:1298" ht="18.75" x14ac:dyDescent="0.25">
      <c r="A43" s="1" t="s">
        <v>75</v>
      </c>
      <c r="B43" s="30">
        <v>624.07000000000005</v>
      </c>
      <c r="C43" s="31">
        <f>B43*C45/B45</f>
        <v>16.939106512223123</v>
      </c>
      <c r="D43" s="40">
        <v>23</v>
      </c>
      <c r="E43" s="30">
        <f>D43*E45/D45</f>
        <v>59.462419354838701</v>
      </c>
    </row>
    <row r="44" spans="1:1298" ht="18.75" x14ac:dyDescent="0.25">
      <c r="A44" s="1" t="s">
        <v>200</v>
      </c>
      <c r="B44" s="30">
        <v>1196.6600000000001</v>
      </c>
      <c r="C44" s="31">
        <f>B44*C45/B45</f>
        <v>32.480893487776882</v>
      </c>
      <c r="D44" s="40">
        <v>39</v>
      </c>
      <c r="E44" s="30">
        <f>D44*E45/D45</f>
        <v>100.82758064516128</v>
      </c>
    </row>
    <row r="45" spans="1:1298" s="5" customFormat="1" ht="18.75" x14ac:dyDescent="0.25">
      <c r="A45" s="4"/>
      <c r="B45" s="32">
        <f>SUM(B43:B44)</f>
        <v>1820.73</v>
      </c>
      <c r="C45" s="33">
        <v>49.42</v>
      </c>
      <c r="D45" s="41">
        <f>SUM(D43:D44)</f>
        <v>62</v>
      </c>
      <c r="E45" s="32">
        <v>160.29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7"/>
      <c r="NC45" s="7"/>
      <c r="ND45" s="7"/>
      <c r="NE45" s="7"/>
      <c r="NF45" s="7"/>
      <c r="NG45" s="7"/>
      <c r="NH45" s="7"/>
      <c r="NI45" s="7"/>
      <c r="NJ45" s="7"/>
      <c r="NK45" s="7"/>
      <c r="NL45" s="7"/>
      <c r="NM45" s="7"/>
      <c r="NN45" s="7"/>
      <c r="NO45" s="7"/>
      <c r="NP45" s="7"/>
      <c r="NQ45" s="7"/>
      <c r="NR45" s="7"/>
      <c r="NS45" s="7"/>
      <c r="NT45" s="7"/>
      <c r="NU45" s="7"/>
      <c r="NV45" s="7"/>
      <c r="NW45" s="7"/>
      <c r="NX45" s="7"/>
      <c r="NY45" s="7"/>
      <c r="NZ45" s="7"/>
      <c r="OA45" s="7"/>
      <c r="OB45" s="7"/>
      <c r="OC45" s="7"/>
      <c r="OD45" s="7"/>
      <c r="OE45" s="7"/>
      <c r="OF45" s="7"/>
      <c r="OG45" s="7"/>
      <c r="OH45" s="7"/>
      <c r="OI45" s="7"/>
      <c r="OJ45" s="7"/>
      <c r="OK45" s="7"/>
      <c r="OL45" s="7"/>
      <c r="OM45" s="7"/>
      <c r="ON45" s="7"/>
      <c r="OO45" s="7"/>
      <c r="OP45" s="7"/>
      <c r="OQ45" s="7"/>
      <c r="OR45" s="7"/>
      <c r="OS45" s="7"/>
      <c r="OT45" s="7"/>
      <c r="OU45" s="7"/>
      <c r="OV45" s="7"/>
      <c r="OW45" s="7"/>
      <c r="OX45" s="7"/>
      <c r="OY45" s="7"/>
      <c r="OZ45" s="7"/>
      <c r="PA45" s="7"/>
      <c r="PB45" s="7"/>
      <c r="PC45" s="7"/>
      <c r="PD45" s="7"/>
      <c r="PE45" s="7"/>
      <c r="PF45" s="7"/>
      <c r="PG45" s="7"/>
      <c r="PH45" s="7"/>
      <c r="PI45" s="7"/>
      <c r="PJ45" s="7"/>
      <c r="PK45" s="7"/>
      <c r="PL45" s="7"/>
      <c r="PM45" s="7"/>
      <c r="PN45" s="7"/>
      <c r="PO45" s="7"/>
      <c r="PP45" s="7"/>
      <c r="PQ45" s="7"/>
      <c r="PR45" s="7"/>
      <c r="PS45" s="7"/>
      <c r="PT45" s="7"/>
      <c r="PU45" s="7"/>
      <c r="PV45" s="7"/>
      <c r="PW45" s="7"/>
      <c r="PX45" s="7"/>
      <c r="PY45" s="7"/>
      <c r="PZ45" s="7"/>
      <c r="QA45" s="7"/>
      <c r="QB45" s="7"/>
      <c r="QC45" s="7"/>
      <c r="QD45" s="7"/>
      <c r="QE45" s="7"/>
      <c r="QF45" s="7"/>
      <c r="QG45" s="7"/>
      <c r="QH45" s="7"/>
      <c r="QI45" s="7"/>
      <c r="QJ45" s="7"/>
      <c r="QK45" s="7"/>
      <c r="QL45" s="7"/>
      <c r="QM45" s="7"/>
      <c r="QN45" s="7"/>
      <c r="QO45" s="7"/>
      <c r="QP45" s="7"/>
      <c r="QQ45" s="7"/>
      <c r="QR45" s="7"/>
      <c r="QS45" s="7"/>
      <c r="QT45" s="7"/>
      <c r="QU45" s="7"/>
      <c r="QV45" s="7"/>
      <c r="QW45" s="7"/>
      <c r="QX45" s="7"/>
      <c r="QY45" s="7"/>
      <c r="QZ45" s="7"/>
      <c r="RA45" s="7"/>
      <c r="RB45" s="7"/>
      <c r="RC45" s="7"/>
      <c r="RD45" s="7"/>
      <c r="RE45" s="7"/>
      <c r="RF45" s="7"/>
      <c r="RG45" s="7"/>
      <c r="RH45" s="7"/>
      <c r="RI45" s="7"/>
      <c r="RJ45" s="7"/>
      <c r="RK45" s="7"/>
      <c r="RL45" s="7"/>
      <c r="RM45" s="7"/>
      <c r="RN45" s="7"/>
      <c r="RO45" s="7"/>
      <c r="RP45" s="7"/>
      <c r="RQ45" s="7"/>
      <c r="RR45" s="7"/>
      <c r="RS45" s="7"/>
      <c r="RT45" s="7"/>
      <c r="RU45" s="7"/>
      <c r="RV45" s="7"/>
      <c r="RW45" s="7"/>
      <c r="RX45" s="7"/>
      <c r="RY45" s="7"/>
      <c r="RZ45" s="7"/>
      <c r="SA45" s="7"/>
      <c r="SB45" s="7"/>
      <c r="SC45" s="7"/>
      <c r="SD45" s="7"/>
      <c r="SE45" s="7"/>
      <c r="SF45" s="7"/>
      <c r="SG45" s="7"/>
      <c r="SH45" s="7"/>
      <c r="SI45" s="7"/>
      <c r="SJ45" s="7"/>
      <c r="SK45" s="7"/>
      <c r="SL45" s="7"/>
      <c r="SM45" s="7"/>
      <c r="SN45" s="7"/>
      <c r="SO45" s="7"/>
      <c r="SP45" s="7"/>
      <c r="SQ45" s="7"/>
      <c r="SR45" s="7"/>
      <c r="SS45" s="7"/>
      <c r="ST45" s="7"/>
      <c r="SU45" s="7"/>
      <c r="SV45" s="7"/>
      <c r="SW45" s="7"/>
      <c r="SX45" s="7"/>
      <c r="SY45" s="7"/>
      <c r="SZ45" s="7"/>
      <c r="TA45" s="7"/>
      <c r="TB45" s="7"/>
      <c r="TC45" s="7"/>
      <c r="TD45" s="7"/>
      <c r="TE45" s="7"/>
      <c r="TF45" s="7"/>
      <c r="TG45" s="7"/>
      <c r="TH45" s="7"/>
      <c r="TI45" s="7"/>
      <c r="TJ45" s="7"/>
      <c r="TK45" s="7"/>
      <c r="TL45" s="7"/>
      <c r="TM45" s="7"/>
      <c r="TN45" s="7"/>
      <c r="TO45" s="7"/>
      <c r="TP45" s="7"/>
      <c r="TQ45" s="7"/>
      <c r="TR45" s="7"/>
      <c r="TS45" s="7"/>
      <c r="TT45" s="7"/>
      <c r="TU45" s="7"/>
      <c r="TV45" s="7"/>
      <c r="TW45" s="7"/>
      <c r="TX45" s="7"/>
      <c r="TY45" s="7"/>
      <c r="TZ45" s="7"/>
      <c r="UA45" s="7"/>
      <c r="UB45" s="7"/>
      <c r="UC45" s="7"/>
      <c r="UD45" s="7"/>
      <c r="UE45" s="7"/>
      <c r="UF45" s="7"/>
      <c r="UG45" s="7"/>
      <c r="UH45" s="7"/>
      <c r="UI45" s="7"/>
      <c r="UJ45" s="7"/>
      <c r="UK45" s="7"/>
      <c r="UL45" s="7"/>
      <c r="UM45" s="7"/>
      <c r="UN45" s="7"/>
      <c r="UO45" s="7"/>
      <c r="UP45" s="7"/>
      <c r="UQ45" s="7"/>
      <c r="UR45" s="7"/>
      <c r="US45" s="7"/>
      <c r="UT45" s="7"/>
      <c r="UU45" s="7"/>
      <c r="UV45" s="7"/>
      <c r="UW45" s="7"/>
      <c r="UX45" s="7"/>
      <c r="UY45" s="7"/>
      <c r="UZ45" s="7"/>
      <c r="VA45" s="7"/>
      <c r="VB45" s="7"/>
      <c r="VC45" s="7"/>
      <c r="VD45" s="7"/>
      <c r="VE45" s="7"/>
      <c r="VF45" s="7"/>
      <c r="VG45" s="7"/>
      <c r="VH45" s="7"/>
      <c r="VI45" s="7"/>
      <c r="VJ45" s="7"/>
      <c r="VK45" s="7"/>
      <c r="VL45" s="7"/>
      <c r="VM45" s="7"/>
      <c r="VN45" s="7"/>
      <c r="VO45" s="7"/>
      <c r="VP45" s="7"/>
      <c r="VQ45" s="7"/>
      <c r="VR45" s="7"/>
      <c r="VS45" s="7"/>
      <c r="VT45" s="7"/>
      <c r="VU45" s="7"/>
      <c r="VV45" s="7"/>
      <c r="VW45" s="7"/>
      <c r="VX45" s="7"/>
      <c r="VY45" s="7"/>
      <c r="VZ45" s="7"/>
      <c r="WA45" s="7"/>
      <c r="WB45" s="7"/>
      <c r="WC45" s="7"/>
      <c r="WD45" s="7"/>
      <c r="WE45" s="7"/>
      <c r="WF45" s="7"/>
      <c r="WG45" s="7"/>
      <c r="WH45" s="7"/>
      <c r="WI45" s="7"/>
      <c r="WJ45" s="7"/>
      <c r="WK45" s="7"/>
      <c r="WL45" s="7"/>
      <c r="WM45" s="7"/>
      <c r="WN45" s="7"/>
      <c r="WO45" s="7"/>
      <c r="WP45" s="7"/>
      <c r="WQ45" s="7"/>
      <c r="WR45" s="7"/>
      <c r="WS45" s="7"/>
      <c r="WT45" s="7"/>
      <c r="WU45" s="7"/>
      <c r="WV45" s="7"/>
      <c r="WW45" s="7"/>
      <c r="WX45" s="7"/>
      <c r="WY45" s="7"/>
      <c r="WZ45" s="7"/>
      <c r="XA45" s="7"/>
      <c r="XB45" s="7"/>
      <c r="XC45" s="7"/>
      <c r="XD45" s="7"/>
      <c r="XE45" s="7"/>
      <c r="XF45" s="7"/>
      <c r="XG45" s="7"/>
      <c r="XH45" s="7"/>
      <c r="XI45" s="7"/>
      <c r="XJ45" s="7"/>
      <c r="XK45" s="7"/>
      <c r="XL45" s="7"/>
      <c r="XM45" s="7"/>
      <c r="XN45" s="7"/>
      <c r="XO45" s="7"/>
      <c r="XP45" s="7"/>
      <c r="XQ45" s="7"/>
      <c r="XR45" s="7"/>
      <c r="XS45" s="7"/>
      <c r="XT45" s="7"/>
      <c r="XU45" s="7"/>
      <c r="XV45" s="7"/>
      <c r="XW45" s="7"/>
      <c r="XX45" s="7"/>
      <c r="XY45" s="7"/>
      <c r="XZ45" s="7"/>
      <c r="YA45" s="7"/>
      <c r="YB45" s="7"/>
      <c r="YC45" s="7"/>
      <c r="YD45" s="7"/>
      <c r="YE45" s="7"/>
      <c r="YF45" s="7"/>
      <c r="YG45" s="7"/>
      <c r="YH45" s="7"/>
      <c r="YI45" s="7"/>
      <c r="YJ45" s="7"/>
      <c r="YK45" s="7"/>
      <c r="YL45" s="7"/>
      <c r="YM45" s="7"/>
      <c r="YN45" s="7"/>
      <c r="YO45" s="7"/>
      <c r="YP45" s="7"/>
      <c r="YQ45" s="7"/>
      <c r="YR45" s="7"/>
      <c r="YS45" s="7"/>
      <c r="YT45" s="7"/>
      <c r="YU45" s="7"/>
      <c r="YV45" s="7"/>
      <c r="YW45" s="7"/>
      <c r="YX45" s="7"/>
      <c r="YY45" s="7"/>
      <c r="YZ45" s="7"/>
      <c r="ZA45" s="7"/>
      <c r="ZB45" s="7"/>
      <c r="ZC45" s="7"/>
      <c r="ZD45" s="7"/>
      <c r="ZE45" s="7"/>
      <c r="ZF45" s="7"/>
      <c r="ZG45" s="7"/>
      <c r="ZH45" s="7"/>
      <c r="ZI45" s="7"/>
      <c r="ZJ45" s="7"/>
      <c r="ZK45" s="7"/>
      <c r="ZL45" s="7"/>
      <c r="ZM45" s="7"/>
      <c r="ZN45" s="7"/>
      <c r="ZO45" s="7"/>
      <c r="ZP45" s="7"/>
      <c r="ZQ45" s="7"/>
      <c r="ZR45" s="7"/>
      <c r="ZS45" s="7"/>
      <c r="ZT45" s="7"/>
      <c r="ZU45" s="7"/>
      <c r="ZV45" s="7"/>
      <c r="ZW45" s="7"/>
      <c r="ZX45" s="7"/>
      <c r="ZY45" s="7"/>
      <c r="ZZ45" s="7"/>
      <c r="AAA45" s="7"/>
      <c r="AAB45" s="7"/>
      <c r="AAC45" s="7"/>
      <c r="AAD45" s="7"/>
      <c r="AAE45" s="7"/>
      <c r="AAF45" s="7"/>
      <c r="AAG45" s="7"/>
      <c r="AAH45" s="7"/>
      <c r="AAI45" s="7"/>
      <c r="AAJ45" s="7"/>
      <c r="AAK45" s="7"/>
      <c r="AAL45" s="7"/>
      <c r="AAM45" s="7"/>
      <c r="AAN45" s="7"/>
      <c r="AAO45" s="7"/>
      <c r="AAP45" s="7"/>
      <c r="AAQ45" s="7"/>
      <c r="AAR45" s="7"/>
      <c r="AAS45" s="7"/>
      <c r="AAT45" s="7"/>
      <c r="AAU45" s="7"/>
      <c r="AAV45" s="7"/>
      <c r="AAW45" s="7"/>
      <c r="AAX45" s="7"/>
      <c r="AAY45" s="7"/>
      <c r="AAZ45" s="7"/>
      <c r="ABA45" s="7"/>
      <c r="ABB45" s="7"/>
      <c r="ABC45" s="7"/>
      <c r="ABD45" s="7"/>
      <c r="ABE45" s="7"/>
      <c r="ABF45" s="7"/>
      <c r="ABG45" s="7"/>
      <c r="ABH45" s="7"/>
      <c r="ABI45" s="7"/>
      <c r="ABJ45" s="7"/>
      <c r="ABK45" s="7"/>
      <c r="ABL45" s="7"/>
      <c r="ABM45" s="7"/>
      <c r="ABN45" s="7"/>
      <c r="ABO45" s="7"/>
      <c r="ABP45" s="7"/>
      <c r="ABQ45" s="7"/>
      <c r="ABR45" s="7"/>
      <c r="ABS45" s="7"/>
      <c r="ABT45" s="7"/>
      <c r="ABU45" s="7"/>
      <c r="ABV45" s="7"/>
      <c r="ABW45" s="7"/>
      <c r="ABX45" s="7"/>
      <c r="ABY45" s="7"/>
      <c r="ABZ45" s="7"/>
      <c r="ACA45" s="7"/>
      <c r="ACB45" s="7"/>
      <c r="ACC45" s="7"/>
      <c r="ACD45" s="7"/>
      <c r="ACE45" s="7"/>
      <c r="ACF45" s="7"/>
      <c r="ACG45" s="7"/>
      <c r="ACH45" s="7"/>
      <c r="ACI45" s="7"/>
      <c r="ACJ45" s="7"/>
      <c r="ACK45" s="7"/>
      <c r="ACL45" s="7"/>
      <c r="ACM45" s="7"/>
      <c r="ACN45" s="7"/>
      <c r="ACO45" s="7"/>
      <c r="ACP45" s="7"/>
      <c r="ACQ45" s="7"/>
      <c r="ACR45" s="7"/>
      <c r="ACS45" s="7"/>
      <c r="ACT45" s="7"/>
      <c r="ACU45" s="7"/>
      <c r="ACV45" s="7"/>
      <c r="ACW45" s="7"/>
      <c r="ACX45" s="7"/>
      <c r="ACY45" s="7"/>
      <c r="ACZ45" s="7"/>
      <c r="ADA45" s="7"/>
      <c r="ADB45" s="7"/>
      <c r="ADC45" s="7"/>
      <c r="ADD45" s="7"/>
      <c r="ADE45" s="7"/>
      <c r="ADF45" s="7"/>
      <c r="ADG45" s="7"/>
      <c r="ADH45" s="7"/>
      <c r="ADI45" s="7"/>
      <c r="ADJ45" s="7"/>
      <c r="ADK45" s="7"/>
      <c r="ADL45" s="7"/>
      <c r="ADM45" s="7"/>
      <c r="ADN45" s="7"/>
      <c r="ADO45" s="7"/>
      <c r="ADP45" s="7"/>
      <c r="ADQ45" s="7"/>
      <c r="ADR45" s="7"/>
      <c r="ADS45" s="7"/>
      <c r="ADT45" s="7"/>
      <c r="ADU45" s="7"/>
      <c r="ADV45" s="7"/>
      <c r="ADW45" s="7"/>
      <c r="ADX45" s="7"/>
      <c r="ADY45" s="7"/>
      <c r="ADZ45" s="7"/>
      <c r="AEA45" s="7"/>
      <c r="AEB45" s="7"/>
      <c r="AEC45" s="7"/>
      <c r="AED45" s="7"/>
      <c r="AEE45" s="7"/>
      <c r="AEF45" s="7"/>
      <c r="AEG45" s="7"/>
      <c r="AEH45" s="7"/>
      <c r="AEI45" s="7"/>
      <c r="AEJ45" s="7"/>
      <c r="AEK45" s="7"/>
      <c r="AEL45" s="7"/>
      <c r="AEM45" s="7"/>
      <c r="AEN45" s="7"/>
      <c r="AEO45" s="7"/>
      <c r="AEP45" s="7"/>
      <c r="AEQ45" s="7"/>
      <c r="AER45" s="7"/>
      <c r="AES45" s="7"/>
      <c r="AET45" s="7"/>
      <c r="AEU45" s="7"/>
      <c r="AEV45" s="7"/>
      <c r="AEW45" s="7"/>
      <c r="AEX45" s="7"/>
      <c r="AEY45" s="7"/>
      <c r="AEZ45" s="7"/>
      <c r="AFA45" s="7"/>
      <c r="AFB45" s="7"/>
      <c r="AFC45" s="7"/>
      <c r="AFD45" s="7"/>
      <c r="AFE45" s="7"/>
      <c r="AFF45" s="7"/>
      <c r="AFG45" s="7"/>
      <c r="AFH45" s="7"/>
      <c r="AFI45" s="7"/>
      <c r="AFJ45" s="7"/>
      <c r="AFK45" s="7"/>
      <c r="AFL45" s="7"/>
      <c r="AFM45" s="7"/>
      <c r="AFN45" s="7"/>
      <c r="AFO45" s="7"/>
      <c r="AFP45" s="7"/>
      <c r="AFQ45" s="7"/>
      <c r="AFR45" s="7"/>
      <c r="AFS45" s="7"/>
      <c r="AFT45" s="7"/>
      <c r="AFU45" s="7"/>
      <c r="AFV45" s="7"/>
      <c r="AFW45" s="7"/>
      <c r="AFX45" s="7"/>
      <c r="AFY45" s="7"/>
      <c r="AFZ45" s="7"/>
      <c r="AGA45" s="7"/>
      <c r="AGB45" s="7"/>
      <c r="AGC45" s="7"/>
      <c r="AGD45" s="7"/>
      <c r="AGE45" s="7"/>
      <c r="AGF45" s="7"/>
      <c r="AGG45" s="7"/>
      <c r="AGH45" s="7"/>
      <c r="AGI45" s="7"/>
      <c r="AGJ45" s="7"/>
      <c r="AGK45" s="7"/>
      <c r="AGL45" s="7"/>
      <c r="AGM45" s="7"/>
      <c r="AGN45" s="7"/>
      <c r="AGO45" s="7"/>
      <c r="AGP45" s="7"/>
      <c r="AGQ45" s="7"/>
      <c r="AGR45" s="7"/>
      <c r="AGS45" s="7"/>
      <c r="AGT45" s="7"/>
      <c r="AGU45" s="7"/>
      <c r="AGV45" s="7"/>
      <c r="AGW45" s="7"/>
      <c r="AGX45" s="7"/>
      <c r="AGY45" s="7"/>
      <c r="AGZ45" s="7"/>
      <c r="AHA45" s="7"/>
      <c r="AHB45" s="7"/>
      <c r="AHC45" s="7"/>
      <c r="AHD45" s="7"/>
      <c r="AHE45" s="7"/>
      <c r="AHF45" s="7"/>
      <c r="AHG45" s="7"/>
      <c r="AHH45" s="7"/>
      <c r="AHI45" s="7"/>
      <c r="AHJ45" s="7"/>
      <c r="AHK45" s="7"/>
      <c r="AHL45" s="7"/>
      <c r="AHM45" s="7"/>
      <c r="AHN45" s="7"/>
      <c r="AHO45" s="7"/>
      <c r="AHP45" s="7"/>
      <c r="AHQ45" s="7"/>
      <c r="AHR45" s="7"/>
      <c r="AHS45" s="7"/>
      <c r="AHT45" s="7"/>
      <c r="AHU45" s="7"/>
      <c r="AHV45" s="7"/>
      <c r="AHW45" s="7"/>
      <c r="AHX45" s="7"/>
      <c r="AHY45" s="7"/>
      <c r="AHZ45" s="7"/>
      <c r="AIA45" s="7"/>
      <c r="AIB45" s="7"/>
      <c r="AIC45" s="7"/>
      <c r="AID45" s="7"/>
      <c r="AIE45" s="7"/>
      <c r="AIF45" s="7"/>
      <c r="AIG45" s="7"/>
      <c r="AIH45" s="7"/>
      <c r="AII45" s="7"/>
      <c r="AIJ45" s="7"/>
      <c r="AIK45" s="7"/>
      <c r="AIL45" s="7"/>
      <c r="AIM45" s="7"/>
      <c r="AIN45" s="7"/>
      <c r="AIO45" s="7"/>
      <c r="AIP45" s="7"/>
      <c r="AIQ45" s="7"/>
      <c r="AIR45" s="7"/>
      <c r="AIS45" s="7"/>
      <c r="AIT45" s="7"/>
      <c r="AIU45" s="7"/>
      <c r="AIV45" s="7"/>
      <c r="AIW45" s="7"/>
      <c r="AIX45" s="7"/>
      <c r="AIY45" s="7"/>
      <c r="AIZ45" s="7"/>
      <c r="AJA45" s="7"/>
      <c r="AJB45" s="7"/>
      <c r="AJC45" s="7"/>
      <c r="AJD45" s="7"/>
      <c r="AJE45" s="7"/>
      <c r="AJF45" s="7"/>
      <c r="AJG45" s="7"/>
      <c r="AJH45" s="7"/>
      <c r="AJI45" s="7"/>
      <c r="AJJ45" s="7"/>
      <c r="AJK45" s="7"/>
      <c r="AJL45" s="7"/>
      <c r="AJM45" s="7"/>
      <c r="AJN45" s="7"/>
      <c r="AJO45" s="7"/>
      <c r="AJP45" s="7"/>
      <c r="AJQ45" s="7"/>
      <c r="AJR45" s="7"/>
      <c r="AJS45" s="7"/>
      <c r="AJT45" s="7"/>
      <c r="AJU45" s="7"/>
      <c r="AJV45" s="7"/>
      <c r="AJW45" s="7"/>
      <c r="AJX45" s="7"/>
      <c r="AJY45" s="7"/>
      <c r="AJZ45" s="7"/>
      <c r="AKA45" s="7"/>
      <c r="AKB45" s="7"/>
      <c r="AKC45" s="7"/>
      <c r="AKD45" s="7"/>
      <c r="AKE45" s="7"/>
      <c r="AKF45" s="7"/>
      <c r="AKG45" s="7"/>
      <c r="AKH45" s="7"/>
      <c r="AKI45" s="7"/>
      <c r="AKJ45" s="7"/>
      <c r="AKK45" s="7"/>
      <c r="AKL45" s="7"/>
      <c r="AKM45" s="7"/>
      <c r="AKN45" s="7"/>
      <c r="AKO45" s="7"/>
      <c r="AKP45" s="7"/>
      <c r="AKQ45" s="7"/>
      <c r="AKR45" s="7"/>
      <c r="AKS45" s="7"/>
      <c r="AKT45" s="7"/>
      <c r="AKU45" s="7"/>
      <c r="AKV45" s="7"/>
      <c r="AKW45" s="7"/>
      <c r="AKX45" s="7"/>
      <c r="AKY45" s="7"/>
      <c r="AKZ45" s="7"/>
      <c r="ALA45" s="7"/>
      <c r="ALB45" s="7"/>
      <c r="ALC45" s="7"/>
      <c r="ALD45" s="7"/>
      <c r="ALE45" s="7"/>
      <c r="ALF45" s="7"/>
      <c r="ALG45" s="7"/>
      <c r="ALH45" s="7"/>
      <c r="ALI45" s="7"/>
      <c r="ALJ45" s="7"/>
      <c r="ALK45" s="7"/>
      <c r="ALL45" s="7"/>
      <c r="ALM45" s="7"/>
      <c r="ALN45" s="7"/>
      <c r="ALO45" s="7"/>
      <c r="ALP45" s="7"/>
      <c r="ALQ45" s="7"/>
      <c r="ALR45" s="7"/>
      <c r="ALS45" s="7"/>
      <c r="ALT45" s="7"/>
      <c r="ALU45" s="7"/>
      <c r="ALV45" s="7"/>
      <c r="ALW45" s="7"/>
      <c r="ALX45" s="7"/>
      <c r="ALY45" s="7"/>
      <c r="ALZ45" s="7"/>
      <c r="AMA45" s="7"/>
      <c r="AMB45" s="7"/>
      <c r="AMC45" s="7"/>
      <c r="AMD45" s="7"/>
      <c r="AME45" s="7"/>
      <c r="AMF45" s="7"/>
      <c r="AMG45" s="7"/>
      <c r="AMH45" s="7"/>
      <c r="AMI45" s="7"/>
      <c r="AMJ45" s="7"/>
      <c r="AMK45" s="7"/>
      <c r="AML45" s="7"/>
      <c r="AMM45" s="7"/>
      <c r="AMN45" s="7"/>
      <c r="AMO45" s="7"/>
      <c r="AMP45" s="7"/>
      <c r="AMQ45" s="7"/>
      <c r="AMR45" s="7"/>
      <c r="AMS45" s="7"/>
      <c r="AMT45" s="7"/>
      <c r="AMU45" s="7"/>
      <c r="AMV45" s="7"/>
      <c r="AMW45" s="7"/>
      <c r="AMX45" s="7"/>
      <c r="AMY45" s="7"/>
      <c r="AMZ45" s="7"/>
      <c r="ANA45" s="7"/>
      <c r="ANB45" s="7"/>
      <c r="ANC45" s="7"/>
      <c r="AND45" s="7"/>
      <c r="ANE45" s="7"/>
      <c r="ANF45" s="7"/>
      <c r="ANG45" s="7"/>
      <c r="ANH45" s="7"/>
      <c r="ANI45" s="7"/>
      <c r="ANJ45" s="7"/>
      <c r="ANK45" s="7"/>
      <c r="ANL45" s="7"/>
      <c r="ANM45" s="7"/>
      <c r="ANN45" s="7"/>
      <c r="ANO45" s="7"/>
      <c r="ANP45" s="7"/>
      <c r="ANQ45" s="7"/>
      <c r="ANR45" s="7"/>
      <c r="ANS45" s="7"/>
      <c r="ANT45" s="7"/>
      <c r="ANU45" s="7"/>
      <c r="ANV45" s="7"/>
      <c r="ANW45" s="7"/>
      <c r="ANX45" s="7"/>
      <c r="ANY45" s="7"/>
      <c r="ANZ45" s="7"/>
      <c r="AOA45" s="7"/>
      <c r="AOB45" s="7"/>
      <c r="AOC45" s="7"/>
      <c r="AOD45" s="7"/>
      <c r="AOE45" s="7"/>
      <c r="AOF45" s="7"/>
      <c r="AOG45" s="7"/>
      <c r="AOH45" s="7"/>
      <c r="AOI45" s="7"/>
      <c r="AOJ45" s="7"/>
      <c r="AOK45" s="7"/>
      <c r="AOL45" s="7"/>
      <c r="AOM45" s="7"/>
      <c r="AON45" s="7"/>
      <c r="AOO45" s="7"/>
      <c r="AOP45" s="7"/>
      <c r="AOQ45" s="7"/>
      <c r="AOR45" s="7"/>
      <c r="AOS45" s="7"/>
      <c r="AOT45" s="7"/>
      <c r="AOU45" s="7"/>
      <c r="AOV45" s="7"/>
      <c r="AOW45" s="7"/>
      <c r="AOX45" s="7"/>
      <c r="AOY45" s="7"/>
      <c r="AOZ45" s="7"/>
      <c r="APA45" s="7"/>
      <c r="APB45" s="7"/>
      <c r="APC45" s="7"/>
      <c r="APD45" s="7"/>
      <c r="APE45" s="7"/>
      <c r="APF45" s="7"/>
      <c r="APG45" s="7"/>
      <c r="APH45" s="7"/>
      <c r="API45" s="7"/>
      <c r="APJ45" s="7"/>
      <c r="APK45" s="7"/>
      <c r="APL45" s="7"/>
      <c r="APM45" s="7"/>
      <c r="APN45" s="7"/>
      <c r="APO45" s="7"/>
      <c r="APP45" s="7"/>
      <c r="APQ45" s="7"/>
      <c r="APR45" s="7"/>
      <c r="APS45" s="7"/>
      <c r="APT45" s="7"/>
      <c r="APU45" s="7"/>
      <c r="APV45" s="7"/>
      <c r="APW45" s="7"/>
      <c r="APX45" s="7"/>
      <c r="APY45" s="7"/>
      <c r="APZ45" s="7"/>
      <c r="AQA45" s="7"/>
      <c r="AQB45" s="7"/>
      <c r="AQC45" s="7"/>
      <c r="AQD45" s="7"/>
      <c r="AQE45" s="7"/>
      <c r="AQF45" s="7"/>
      <c r="AQG45" s="7"/>
      <c r="AQH45" s="7"/>
      <c r="AQI45" s="7"/>
      <c r="AQJ45" s="7"/>
      <c r="AQK45" s="7"/>
      <c r="AQL45" s="7"/>
      <c r="AQM45" s="7"/>
      <c r="AQN45" s="7"/>
      <c r="AQO45" s="7"/>
      <c r="AQP45" s="7"/>
      <c r="AQQ45" s="7"/>
      <c r="AQR45" s="7"/>
      <c r="AQS45" s="7"/>
      <c r="AQT45" s="7"/>
      <c r="AQU45" s="7"/>
      <c r="AQV45" s="7"/>
      <c r="AQW45" s="7"/>
      <c r="AQX45" s="7"/>
      <c r="AQY45" s="7"/>
      <c r="AQZ45" s="7"/>
      <c r="ARA45" s="7"/>
      <c r="ARB45" s="7"/>
      <c r="ARC45" s="7"/>
      <c r="ARD45" s="7"/>
      <c r="ARE45" s="7"/>
      <c r="ARF45" s="7"/>
      <c r="ARG45" s="7"/>
      <c r="ARH45" s="7"/>
      <c r="ARI45" s="7"/>
      <c r="ARJ45" s="7"/>
      <c r="ARK45" s="7"/>
      <c r="ARL45" s="7"/>
      <c r="ARM45" s="7"/>
      <c r="ARN45" s="7"/>
      <c r="ARO45" s="7"/>
      <c r="ARP45" s="7"/>
      <c r="ARQ45" s="7"/>
      <c r="ARR45" s="7"/>
      <c r="ARS45" s="7"/>
      <c r="ART45" s="7"/>
      <c r="ARU45" s="7"/>
      <c r="ARV45" s="7"/>
      <c r="ARW45" s="7"/>
      <c r="ARX45" s="7"/>
      <c r="ARY45" s="7"/>
      <c r="ARZ45" s="7"/>
      <c r="ASA45" s="7"/>
      <c r="ASB45" s="7"/>
      <c r="ASC45" s="7"/>
      <c r="ASD45" s="7"/>
      <c r="ASE45" s="7"/>
      <c r="ASF45" s="7"/>
      <c r="ASG45" s="7"/>
      <c r="ASH45" s="7"/>
      <c r="ASI45" s="7"/>
      <c r="ASJ45" s="7"/>
      <c r="ASK45" s="7"/>
      <c r="ASL45" s="7"/>
      <c r="ASM45" s="7"/>
      <c r="ASN45" s="7"/>
      <c r="ASO45" s="7"/>
      <c r="ASP45" s="7"/>
      <c r="ASQ45" s="7"/>
      <c r="ASR45" s="7"/>
      <c r="ASS45" s="7"/>
      <c r="AST45" s="7"/>
      <c r="ASU45" s="7"/>
      <c r="ASV45" s="7"/>
      <c r="ASW45" s="7"/>
      <c r="ASX45" s="7"/>
      <c r="ASY45" s="7"/>
      <c r="ASZ45" s="7"/>
      <c r="ATA45" s="7"/>
      <c r="ATB45" s="7"/>
      <c r="ATC45" s="7"/>
      <c r="ATD45" s="7"/>
      <c r="ATE45" s="7"/>
      <c r="ATF45" s="7"/>
      <c r="ATG45" s="7"/>
      <c r="ATH45" s="7"/>
      <c r="ATI45" s="7"/>
      <c r="ATJ45" s="7"/>
      <c r="ATK45" s="7"/>
      <c r="ATL45" s="7"/>
      <c r="ATM45" s="7"/>
      <c r="ATN45" s="7"/>
      <c r="ATO45" s="7"/>
      <c r="ATP45" s="7"/>
      <c r="ATQ45" s="7"/>
      <c r="ATR45" s="7"/>
      <c r="ATS45" s="7"/>
      <c r="ATT45" s="7"/>
      <c r="ATU45" s="7"/>
      <c r="ATV45" s="7"/>
      <c r="ATW45" s="7"/>
      <c r="ATX45" s="7"/>
      <c r="ATY45" s="7"/>
      <c r="ATZ45" s="7"/>
      <c r="AUA45" s="7"/>
      <c r="AUB45" s="7"/>
      <c r="AUC45" s="7"/>
      <c r="AUD45" s="7"/>
      <c r="AUE45" s="7"/>
      <c r="AUF45" s="7"/>
      <c r="AUG45" s="7"/>
      <c r="AUH45" s="7"/>
      <c r="AUI45" s="7"/>
      <c r="AUJ45" s="7"/>
      <c r="AUK45" s="7"/>
      <c r="AUL45" s="7"/>
      <c r="AUM45" s="7"/>
      <c r="AUN45" s="7"/>
      <c r="AUO45" s="7"/>
      <c r="AUP45" s="7"/>
      <c r="AUQ45" s="7"/>
      <c r="AUR45" s="7"/>
      <c r="AUS45" s="7"/>
      <c r="AUT45" s="7"/>
      <c r="AUU45" s="7"/>
      <c r="AUV45" s="7"/>
      <c r="AUW45" s="7"/>
      <c r="AUX45" s="7"/>
      <c r="AUY45" s="7"/>
      <c r="AUZ45" s="7"/>
      <c r="AVA45" s="7"/>
      <c r="AVB45" s="7"/>
      <c r="AVC45" s="7"/>
      <c r="AVD45" s="7"/>
      <c r="AVE45" s="7"/>
      <c r="AVF45" s="7"/>
      <c r="AVG45" s="7"/>
      <c r="AVH45" s="7"/>
      <c r="AVI45" s="7"/>
      <c r="AVJ45" s="7"/>
      <c r="AVK45" s="7"/>
      <c r="AVL45" s="7"/>
      <c r="AVM45" s="7"/>
      <c r="AVN45" s="7"/>
      <c r="AVO45" s="7"/>
      <c r="AVP45" s="7"/>
      <c r="AVQ45" s="7"/>
      <c r="AVR45" s="7"/>
      <c r="AVS45" s="7"/>
      <c r="AVT45" s="7"/>
      <c r="AVU45" s="7"/>
      <c r="AVV45" s="7"/>
      <c r="AVW45" s="7"/>
      <c r="AVX45" s="7"/>
      <c r="AVY45" s="7"/>
      <c r="AVZ45" s="7"/>
      <c r="AWA45" s="7"/>
      <c r="AWB45" s="7"/>
      <c r="AWC45" s="7"/>
      <c r="AWD45" s="7"/>
      <c r="AWE45" s="7"/>
      <c r="AWF45" s="7"/>
      <c r="AWG45" s="7"/>
      <c r="AWH45" s="7"/>
      <c r="AWI45" s="7"/>
      <c r="AWJ45" s="7"/>
      <c r="AWK45" s="7"/>
      <c r="AWL45" s="7"/>
      <c r="AWM45" s="7"/>
      <c r="AWN45" s="7"/>
      <c r="AWO45" s="7"/>
      <c r="AWP45" s="7"/>
      <c r="AWQ45" s="7"/>
      <c r="AWR45" s="7"/>
      <c r="AWS45" s="7"/>
      <c r="AWT45" s="7"/>
      <c r="AWU45" s="7"/>
      <c r="AWV45" s="7"/>
      <c r="AWW45" s="7"/>
      <c r="AWX45" s="7"/>
    </row>
    <row r="46" spans="1:1298" ht="18.75" x14ac:dyDescent="0.25">
      <c r="A46" s="1" t="s">
        <v>89</v>
      </c>
      <c r="B46" s="30">
        <v>6335.69</v>
      </c>
      <c r="C46" s="31">
        <f>B46*C48/B48</f>
        <v>110.79025758457635</v>
      </c>
      <c r="D46" s="40"/>
      <c r="E46" s="30"/>
      <c r="G46" s="6">
        <v>6335.69</v>
      </c>
      <c r="H46" s="45">
        <f>G46*H48/G48</f>
        <v>2.3148596093959104</v>
      </c>
    </row>
    <row r="47" spans="1:1298" ht="18.75" x14ac:dyDescent="0.25">
      <c r="A47" s="1" t="s">
        <v>90</v>
      </c>
      <c r="B47" s="30">
        <v>725.68</v>
      </c>
      <c r="C47" s="31">
        <f>B47*C48/B48</f>
        <v>12.689742415423634</v>
      </c>
      <c r="D47" s="40">
        <v>28</v>
      </c>
      <c r="E47" s="30"/>
      <c r="G47" s="6">
        <v>725.68</v>
      </c>
      <c r="H47" s="45">
        <f>G47*H48/G48</f>
        <v>0.26514039060408956</v>
      </c>
    </row>
    <row r="48" spans="1:1298" s="5" customFormat="1" ht="18.75" x14ac:dyDescent="0.25">
      <c r="A48" s="4"/>
      <c r="B48" s="32">
        <f>SUM(B46:B47)</f>
        <v>7061.37</v>
      </c>
      <c r="C48" s="33">
        <v>123.48</v>
      </c>
      <c r="D48" s="41"/>
      <c r="E48" s="32"/>
      <c r="F48" s="7"/>
      <c r="G48" s="7">
        <v>7061.37</v>
      </c>
      <c r="H48" s="7">
        <v>2.58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  <c r="JE48" s="7"/>
      <c r="JF48" s="7"/>
      <c r="JG48" s="7"/>
      <c r="JH48" s="7"/>
      <c r="JI48" s="7"/>
      <c r="JJ48" s="7"/>
      <c r="JK48" s="7"/>
      <c r="JL48" s="7"/>
      <c r="JM48" s="7"/>
      <c r="JN48" s="7"/>
      <c r="JO48" s="7"/>
      <c r="JP48" s="7"/>
      <c r="JQ48" s="7"/>
      <c r="JR48" s="7"/>
      <c r="JS48" s="7"/>
      <c r="JT48" s="7"/>
      <c r="JU48" s="7"/>
      <c r="JV48" s="7"/>
      <c r="JW48" s="7"/>
      <c r="JX48" s="7"/>
      <c r="JY48" s="7"/>
      <c r="JZ48" s="7"/>
      <c r="KA48" s="7"/>
      <c r="KB48" s="7"/>
      <c r="KC48" s="7"/>
      <c r="KD48" s="7"/>
      <c r="KE48" s="7"/>
      <c r="KF48" s="7"/>
      <c r="KG48" s="7"/>
      <c r="KH48" s="7"/>
      <c r="KI48" s="7"/>
      <c r="KJ48" s="7"/>
      <c r="KK48" s="7"/>
      <c r="KL48" s="7"/>
      <c r="KM48" s="7"/>
      <c r="KN48" s="7"/>
      <c r="KO48" s="7"/>
      <c r="KP48" s="7"/>
      <c r="KQ48" s="7"/>
      <c r="KR48" s="7"/>
      <c r="KS48" s="7"/>
      <c r="KT48" s="7"/>
      <c r="KU48" s="7"/>
      <c r="KV48" s="7"/>
      <c r="KW48" s="7"/>
      <c r="KX48" s="7"/>
      <c r="KY48" s="7"/>
      <c r="KZ48" s="7"/>
      <c r="LA48" s="7"/>
      <c r="LB48" s="7"/>
      <c r="LC48" s="7"/>
      <c r="LD48" s="7"/>
      <c r="LE48" s="7"/>
      <c r="LF48" s="7"/>
      <c r="LG48" s="7"/>
      <c r="LH48" s="7"/>
      <c r="LI48" s="7"/>
      <c r="LJ48" s="7"/>
      <c r="LK48" s="7"/>
      <c r="LL48" s="7"/>
      <c r="LM48" s="7"/>
      <c r="LN48" s="7"/>
      <c r="LO48" s="7"/>
      <c r="LP48" s="7"/>
      <c r="LQ48" s="7"/>
      <c r="LR48" s="7"/>
      <c r="LS48" s="7"/>
      <c r="LT48" s="7"/>
      <c r="LU48" s="7"/>
      <c r="LV48" s="7"/>
      <c r="LW48" s="7"/>
      <c r="LX48" s="7"/>
      <c r="LY48" s="7"/>
      <c r="LZ48" s="7"/>
      <c r="MA48" s="7"/>
      <c r="MB48" s="7"/>
      <c r="MC48" s="7"/>
      <c r="MD48" s="7"/>
      <c r="ME48" s="7"/>
      <c r="MF48" s="7"/>
      <c r="MG48" s="7"/>
      <c r="MH48" s="7"/>
      <c r="MI48" s="7"/>
      <c r="MJ48" s="7"/>
      <c r="MK48" s="7"/>
      <c r="ML48" s="7"/>
      <c r="MM48" s="7"/>
      <c r="MN48" s="7"/>
      <c r="MO48" s="7"/>
      <c r="MP48" s="7"/>
      <c r="MQ48" s="7"/>
      <c r="MR48" s="7"/>
      <c r="MS48" s="7"/>
      <c r="MT48" s="7"/>
      <c r="MU48" s="7"/>
      <c r="MV48" s="7"/>
      <c r="MW48" s="7"/>
      <c r="MX48" s="7"/>
      <c r="MY48" s="7"/>
      <c r="MZ48" s="7"/>
      <c r="NA48" s="7"/>
      <c r="NB48" s="7"/>
      <c r="NC48" s="7"/>
      <c r="ND48" s="7"/>
      <c r="NE48" s="7"/>
      <c r="NF48" s="7"/>
      <c r="NG48" s="7"/>
      <c r="NH48" s="7"/>
      <c r="NI48" s="7"/>
      <c r="NJ48" s="7"/>
      <c r="NK48" s="7"/>
      <c r="NL48" s="7"/>
      <c r="NM48" s="7"/>
      <c r="NN48" s="7"/>
      <c r="NO48" s="7"/>
      <c r="NP48" s="7"/>
      <c r="NQ48" s="7"/>
      <c r="NR48" s="7"/>
      <c r="NS48" s="7"/>
      <c r="NT48" s="7"/>
      <c r="NU48" s="7"/>
      <c r="NV48" s="7"/>
      <c r="NW48" s="7"/>
      <c r="NX48" s="7"/>
      <c r="NY48" s="7"/>
      <c r="NZ48" s="7"/>
      <c r="OA48" s="7"/>
      <c r="OB48" s="7"/>
      <c r="OC48" s="7"/>
      <c r="OD48" s="7"/>
      <c r="OE48" s="7"/>
      <c r="OF48" s="7"/>
      <c r="OG48" s="7"/>
      <c r="OH48" s="7"/>
      <c r="OI48" s="7"/>
      <c r="OJ48" s="7"/>
      <c r="OK48" s="7"/>
      <c r="OL48" s="7"/>
      <c r="OM48" s="7"/>
      <c r="ON48" s="7"/>
      <c r="OO48" s="7"/>
      <c r="OP48" s="7"/>
      <c r="OQ48" s="7"/>
      <c r="OR48" s="7"/>
      <c r="OS48" s="7"/>
      <c r="OT48" s="7"/>
      <c r="OU48" s="7"/>
      <c r="OV48" s="7"/>
      <c r="OW48" s="7"/>
      <c r="OX48" s="7"/>
      <c r="OY48" s="7"/>
      <c r="OZ48" s="7"/>
      <c r="PA48" s="7"/>
      <c r="PB48" s="7"/>
      <c r="PC48" s="7"/>
      <c r="PD48" s="7"/>
      <c r="PE48" s="7"/>
      <c r="PF48" s="7"/>
      <c r="PG48" s="7"/>
      <c r="PH48" s="7"/>
      <c r="PI48" s="7"/>
      <c r="PJ48" s="7"/>
      <c r="PK48" s="7"/>
      <c r="PL48" s="7"/>
      <c r="PM48" s="7"/>
      <c r="PN48" s="7"/>
      <c r="PO48" s="7"/>
      <c r="PP48" s="7"/>
      <c r="PQ48" s="7"/>
      <c r="PR48" s="7"/>
      <c r="PS48" s="7"/>
      <c r="PT48" s="7"/>
      <c r="PU48" s="7"/>
      <c r="PV48" s="7"/>
      <c r="PW48" s="7"/>
      <c r="PX48" s="7"/>
      <c r="PY48" s="7"/>
      <c r="PZ48" s="7"/>
      <c r="QA48" s="7"/>
      <c r="QB48" s="7"/>
      <c r="QC48" s="7"/>
      <c r="QD48" s="7"/>
      <c r="QE48" s="7"/>
      <c r="QF48" s="7"/>
      <c r="QG48" s="7"/>
      <c r="QH48" s="7"/>
      <c r="QI48" s="7"/>
      <c r="QJ48" s="7"/>
      <c r="QK48" s="7"/>
      <c r="QL48" s="7"/>
      <c r="QM48" s="7"/>
      <c r="QN48" s="7"/>
      <c r="QO48" s="7"/>
      <c r="QP48" s="7"/>
      <c r="QQ48" s="7"/>
      <c r="QR48" s="7"/>
      <c r="QS48" s="7"/>
      <c r="QT48" s="7"/>
      <c r="QU48" s="7"/>
      <c r="QV48" s="7"/>
      <c r="QW48" s="7"/>
      <c r="QX48" s="7"/>
      <c r="QY48" s="7"/>
      <c r="QZ48" s="7"/>
      <c r="RA48" s="7"/>
      <c r="RB48" s="7"/>
      <c r="RC48" s="7"/>
      <c r="RD48" s="7"/>
      <c r="RE48" s="7"/>
      <c r="RF48" s="7"/>
      <c r="RG48" s="7"/>
      <c r="RH48" s="7"/>
      <c r="RI48" s="7"/>
      <c r="RJ48" s="7"/>
      <c r="RK48" s="7"/>
      <c r="RL48" s="7"/>
      <c r="RM48" s="7"/>
      <c r="RN48" s="7"/>
      <c r="RO48" s="7"/>
      <c r="RP48" s="7"/>
      <c r="RQ48" s="7"/>
      <c r="RR48" s="7"/>
      <c r="RS48" s="7"/>
      <c r="RT48" s="7"/>
      <c r="RU48" s="7"/>
      <c r="RV48" s="7"/>
      <c r="RW48" s="7"/>
      <c r="RX48" s="7"/>
      <c r="RY48" s="7"/>
      <c r="RZ48" s="7"/>
      <c r="SA48" s="7"/>
      <c r="SB48" s="7"/>
      <c r="SC48" s="7"/>
      <c r="SD48" s="7"/>
      <c r="SE48" s="7"/>
      <c r="SF48" s="7"/>
      <c r="SG48" s="7"/>
      <c r="SH48" s="7"/>
      <c r="SI48" s="7"/>
      <c r="SJ48" s="7"/>
      <c r="SK48" s="7"/>
      <c r="SL48" s="7"/>
      <c r="SM48" s="7"/>
      <c r="SN48" s="7"/>
      <c r="SO48" s="7"/>
      <c r="SP48" s="7"/>
      <c r="SQ48" s="7"/>
      <c r="SR48" s="7"/>
      <c r="SS48" s="7"/>
      <c r="ST48" s="7"/>
      <c r="SU48" s="7"/>
      <c r="SV48" s="7"/>
      <c r="SW48" s="7"/>
      <c r="SX48" s="7"/>
      <c r="SY48" s="7"/>
      <c r="SZ48" s="7"/>
      <c r="TA48" s="7"/>
      <c r="TB48" s="7"/>
      <c r="TC48" s="7"/>
      <c r="TD48" s="7"/>
      <c r="TE48" s="7"/>
      <c r="TF48" s="7"/>
      <c r="TG48" s="7"/>
      <c r="TH48" s="7"/>
      <c r="TI48" s="7"/>
      <c r="TJ48" s="7"/>
      <c r="TK48" s="7"/>
      <c r="TL48" s="7"/>
      <c r="TM48" s="7"/>
      <c r="TN48" s="7"/>
      <c r="TO48" s="7"/>
      <c r="TP48" s="7"/>
      <c r="TQ48" s="7"/>
      <c r="TR48" s="7"/>
      <c r="TS48" s="7"/>
      <c r="TT48" s="7"/>
      <c r="TU48" s="7"/>
      <c r="TV48" s="7"/>
      <c r="TW48" s="7"/>
      <c r="TX48" s="7"/>
      <c r="TY48" s="7"/>
      <c r="TZ48" s="7"/>
      <c r="UA48" s="7"/>
      <c r="UB48" s="7"/>
      <c r="UC48" s="7"/>
      <c r="UD48" s="7"/>
      <c r="UE48" s="7"/>
      <c r="UF48" s="7"/>
      <c r="UG48" s="7"/>
      <c r="UH48" s="7"/>
      <c r="UI48" s="7"/>
      <c r="UJ48" s="7"/>
      <c r="UK48" s="7"/>
      <c r="UL48" s="7"/>
      <c r="UM48" s="7"/>
      <c r="UN48" s="7"/>
      <c r="UO48" s="7"/>
      <c r="UP48" s="7"/>
      <c r="UQ48" s="7"/>
      <c r="UR48" s="7"/>
      <c r="US48" s="7"/>
      <c r="UT48" s="7"/>
      <c r="UU48" s="7"/>
      <c r="UV48" s="7"/>
      <c r="UW48" s="7"/>
      <c r="UX48" s="7"/>
      <c r="UY48" s="7"/>
      <c r="UZ48" s="7"/>
      <c r="VA48" s="7"/>
      <c r="VB48" s="7"/>
      <c r="VC48" s="7"/>
      <c r="VD48" s="7"/>
      <c r="VE48" s="7"/>
      <c r="VF48" s="7"/>
      <c r="VG48" s="7"/>
      <c r="VH48" s="7"/>
      <c r="VI48" s="7"/>
      <c r="VJ48" s="7"/>
      <c r="VK48" s="7"/>
      <c r="VL48" s="7"/>
      <c r="VM48" s="7"/>
      <c r="VN48" s="7"/>
      <c r="VO48" s="7"/>
      <c r="VP48" s="7"/>
      <c r="VQ48" s="7"/>
      <c r="VR48" s="7"/>
      <c r="VS48" s="7"/>
      <c r="VT48" s="7"/>
      <c r="VU48" s="7"/>
      <c r="VV48" s="7"/>
      <c r="VW48" s="7"/>
      <c r="VX48" s="7"/>
      <c r="VY48" s="7"/>
      <c r="VZ48" s="7"/>
      <c r="WA48" s="7"/>
      <c r="WB48" s="7"/>
      <c r="WC48" s="7"/>
      <c r="WD48" s="7"/>
      <c r="WE48" s="7"/>
      <c r="WF48" s="7"/>
      <c r="WG48" s="7"/>
      <c r="WH48" s="7"/>
      <c r="WI48" s="7"/>
      <c r="WJ48" s="7"/>
      <c r="WK48" s="7"/>
      <c r="WL48" s="7"/>
      <c r="WM48" s="7"/>
      <c r="WN48" s="7"/>
      <c r="WO48" s="7"/>
      <c r="WP48" s="7"/>
      <c r="WQ48" s="7"/>
      <c r="WR48" s="7"/>
      <c r="WS48" s="7"/>
      <c r="WT48" s="7"/>
      <c r="WU48" s="7"/>
      <c r="WV48" s="7"/>
      <c r="WW48" s="7"/>
      <c r="WX48" s="7"/>
      <c r="WY48" s="7"/>
      <c r="WZ48" s="7"/>
      <c r="XA48" s="7"/>
      <c r="XB48" s="7"/>
      <c r="XC48" s="7"/>
      <c r="XD48" s="7"/>
      <c r="XE48" s="7"/>
      <c r="XF48" s="7"/>
      <c r="XG48" s="7"/>
      <c r="XH48" s="7"/>
      <c r="XI48" s="7"/>
      <c r="XJ48" s="7"/>
      <c r="XK48" s="7"/>
      <c r="XL48" s="7"/>
      <c r="XM48" s="7"/>
      <c r="XN48" s="7"/>
      <c r="XO48" s="7"/>
      <c r="XP48" s="7"/>
      <c r="XQ48" s="7"/>
      <c r="XR48" s="7"/>
      <c r="XS48" s="7"/>
      <c r="XT48" s="7"/>
      <c r="XU48" s="7"/>
      <c r="XV48" s="7"/>
      <c r="XW48" s="7"/>
      <c r="XX48" s="7"/>
      <c r="XY48" s="7"/>
      <c r="XZ48" s="7"/>
      <c r="YA48" s="7"/>
      <c r="YB48" s="7"/>
      <c r="YC48" s="7"/>
      <c r="YD48" s="7"/>
      <c r="YE48" s="7"/>
      <c r="YF48" s="7"/>
      <c r="YG48" s="7"/>
      <c r="YH48" s="7"/>
      <c r="YI48" s="7"/>
      <c r="YJ48" s="7"/>
      <c r="YK48" s="7"/>
      <c r="YL48" s="7"/>
      <c r="YM48" s="7"/>
      <c r="YN48" s="7"/>
      <c r="YO48" s="7"/>
      <c r="YP48" s="7"/>
      <c r="YQ48" s="7"/>
      <c r="YR48" s="7"/>
      <c r="YS48" s="7"/>
      <c r="YT48" s="7"/>
      <c r="YU48" s="7"/>
      <c r="YV48" s="7"/>
      <c r="YW48" s="7"/>
      <c r="YX48" s="7"/>
      <c r="YY48" s="7"/>
      <c r="YZ48" s="7"/>
      <c r="ZA48" s="7"/>
      <c r="ZB48" s="7"/>
      <c r="ZC48" s="7"/>
      <c r="ZD48" s="7"/>
      <c r="ZE48" s="7"/>
      <c r="ZF48" s="7"/>
      <c r="ZG48" s="7"/>
      <c r="ZH48" s="7"/>
      <c r="ZI48" s="7"/>
      <c r="ZJ48" s="7"/>
      <c r="ZK48" s="7"/>
      <c r="ZL48" s="7"/>
      <c r="ZM48" s="7"/>
      <c r="ZN48" s="7"/>
      <c r="ZO48" s="7"/>
      <c r="ZP48" s="7"/>
      <c r="ZQ48" s="7"/>
      <c r="ZR48" s="7"/>
      <c r="ZS48" s="7"/>
      <c r="ZT48" s="7"/>
      <c r="ZU48" s="7"/>
      <c r="ZV48" s="7"/>
      <c r="ZW48" s="7"/>
      <c r="ZX48" s="7"/>
      <c r="ZY48" s="7"/>
      <c r="ZZ48" s="7"/>
      <c r="AAA48" s="7"/>
      <c r="AAB48" s="7"/>
      <c r="AAC48" s="7"/>
      <c r="AAD48" s="7"/>
      <c r="AAE48" s="7"/>
      <c r="AAF48" s="7"/>
      <c r="AAG48" s="7"/>
      <c r="AAH48" s="7"/>
      <c r="AAI48" s="7"/>
      <c r="AAJ48" s="7"/>
      <c r="AAK48" s="7"/>
      <c r="AAL48" s="7"/>
      <c r="AAM48" s="7"/>
      <c r="AAN48" s="7"/>
      <c r="AAO48" s="7"/>
      <c r="AAP48" s="7"/>
      <c r="AAQ48" s="7"/>
      <c r="AAR48" s="7"/>
      <c r="AAS48" s="7"/>
      <c r="AAT48" s="7"/>
      <c r="AAU48" s="7"/>
      <c r="AAV48" s="7"/>
      <c r="AAW48" s="7"/>
      <c r="AAX48" s="7"/>
      <c r="AAY48" s="7"/>
      <c r="AAZ48" s="7"/>
      <c r="ABA48" s="7"/>
      <c r="ABB48" s="7"/>
      <c r="ABC48" s="7"/>
      <c r="ABD48" s="7"/>
      <c r="ABE48" s="7"/>
      <c r="ABF48" s="7"/>
      <c r="ABG48" s="7"/>
      <c r="ABH48" s="7"/>
      <c r="ABI48" s="7"/>
      <c r="ABJ48" s="7"/>
      <c r="ABK48" s="7"/>
      <c r="ABL48" s="7"/>
      <c r="ABM48" s="7"/>
      <c r="ABN48" s="7"/>
      <c r="ABO48" s="7"/>
      <c r="ABP48" s="7"/>
      <c r="ABQ48" s="7"/>
      <c r="ABR48" s="7"/>
      <c r="ABS48" s="7"/>
      <c r="ABT48" s="7"/>
      <c r="ABU48" s="7"/>
      <c r="ABV48" s="7"/>
      <c r="ABW48" s="7"/>
      <c r="ABX48" s="7"/>
      <c r="ABY48" s="7"/>
      <c r="ABZ48" s="7"/>
      <c r="ACA48" s="7"/>
      <c r="ACB48" s="7"/>
      <c r="ACC48" s="7"/>
      <c r="ACD48" s="7"/>
      <c r="ACE48" s="7"/>
      <c r="ACF48" s="7"/>
      <c r="ACG48" s="7"/>
      <c r="ACH48" s="7"/>
      <c r="ACI48" s="7"/>
      <c r="ACJ48" s="7"/>
      <c r="ACK48" s="7"/>
      <c r="ACL48" s="7"/>
      <c r="ACM48" s="7"/>
      <c r="ACN48" s="7"/>
      <c r="ACO48" s="7"/>
      <c r="ACP48" s="7"/>
      <c r="ACQ48" s="7"/>
      <c r="ACR48" s="7"/>
      <c r="ACS48" s="7"/>
      <c r="ACT48" s="7"/>
      <c r="ACU48" s="7"/>
      <c r="ACV48" s="7"/>
      <c r="ACW48" s="7"/>
      <c r="ACX48" s="7"/>
      <c r="ACY48" s="7"/>
      <c r="ACZ48" s="7"/>
      <c r="ADA48" s="7"/>
      <c r="ADB48" s="7"/>
      <c r="ADC48" s="7"/>
      <c r="ADD48" s="7"/>
      <c r="ADE48" s="7"/>
      <c r="ADF48" s="7"/>
      <c r="ADG48" s="7"/>
      <c r="ADH48" s="7"/>
      <c r="ADI48" s="7"/>
      <c r="ADJ48" s="7"/>
      <c r="ADK48" s="7"/>
      <c r="ADL48" s="7"/>
      <c r="ADM48" s="7"/>
      <c r="ADN48" s="7"/>
      <c r="ADO48" s="7"/>
      <c r="ADP48" s="7"/>
      <c r="ADQ48" s="7"/>
      <c r="ADR48" s="7"/>
      <c r="ADS48" s="7"/>
      <c r="ADT48" s="7"/>
      <c r="ADU48" s="7"/>
      <c r="ADV48" s="7"/>
      <c r="ADW48" s="7"/>
      <c r="ADX48" s="7"/>
      <c r="ADY48" s="7"/>
      <c r="ADZ48" s="7"/>
      <c r="AEA48" s="7"/>
      <c r="AEB48" s="7"/>
      <c r="AEC48" s="7"/>
      <c r="AED48" s="7"/>
      <c r="AEE48" s="7"/>
      <c r="AEF48" s="7"/>
      <c r="AEG48" s="7"/>
      <c r="AEH48" s="7"/>
      <c r="AEI48" s="7"/>
      <c r="AEJ48" s="7"/>
      <c r="AEK48" s="7"/>
      <c r="AEL48" s="7"/>
      <c r="AEM48" s="7"/>
      <c r="AEN48" s="7"/>
      <c r="AEO48" s="7"/>
      <c r="AEP48" s="7"/>
      <c r="AEQ48" s="7"/>
      <c r="AER48" s="7"/>
      <c r="AES48" s="7"/>
      <c r="AET48" s="7"/>
      <c r="AEU48" s="7"/>
      <c r="AEV48" s="7"/>
      <c r="AEW48" s="7"/>
      <c r="AEX48" s="7"/>
      <c r="AEY48" s="7"/>
      <c r="AEZ48" s="7"/>
      <c r="AFA48" s="7"/>
      <c r="AFB48" s="7"/>
      <c r="AFC48" s="7"/>
      <c r="AFD48" s="7"/>
      <c r="AFE48" s="7"/>
      <c r="AFF48" s="7"/>
      <c r="AFG48" s="7"/>
      <c r="AFH48" s="7"/>
      <c r="AFI48" s="7"/>
      <c r="AFJ48" s="7"/>
      <c r="AFK48" s="7"/>
      <c r="AFL48" s="7"/>
      <c r="AFM48" s="7"/>
      <c r="AFN48" s="7"/>
      <c r="AFO48" s="7"/>
      <c r="AFP48" s="7"/>
      <c r="AFQ48" s="7"/>
      <c r="AFR48" s="7"/>
      <c r="AFS48" s="7"/>
      <c r="AFT48" s="7"/>
      <c r="AFU48" s="7"/>
      <c r="AFV48" s="7"/>
      <c r="AFW48" s="7"/>
      <c r="AFX48" s="7"/>
      <c r="AFY48" s="7"/>
      <c r="AFZ48" s="7"/>
      <c r="AGA48" s="7"/>
      <c r="AGB48" s="7"/>
      <c r="AGC48" s="7"/>
      <c r="AGD48" s="7"/>
      <c r="AGE48" s="7"/>
      <c r="AGF48" s="7"/>
      <c r="AGG48" s="7"/>
      <c r="AGH48" s="7"/>
      <c r="AGI48" s="7"/>
      <c r="AGJ48" s="7"/>
      <c r="AGK48" s="7"/>
      <c r="AGL48" s="7"/>
      <c r="AGM48" s="7"/>
      <c r="AGN48" s="7"/>
      <c r="AGO48" s="7"/>
      <c r="AGP48" s="7"/>
      <c r="AGQ48" s="7"/>
      <c r="AGR48" s="7"/>
      <c r="AGS48" s="7"/>
      <c r="AGT48" s="7"/>
      <c r="AGU48" s="7"/>
      <c r="AGV48" s="7"/>
      <c r="AGW48" s="7"/>
      <c r="AGX48" s="7"/>
      <c r="AGY48" s="7"/>
      <c r="AGZ48" s="7"/>
      <c r="AHA48" s="7"/>
      <c r="AHB48" s="7"/>
      <c r="AHC48" s="7"/>
      <c r="AHD48" s="7"/>
      <c r="AHE48" s="7"/>
      <c r="AHF48" s="7"/>
      <c r="AHG48" s="7"/>
      <c r="AHH48" s="7"/>
      <c r="AHI48" s="7"/>
      <c r="AHJ48" s="7"/>
      <c r="AHK48" s="7"/>
      <c r="AHL48" s="7"/>
      <c r="AHM48" s="7"/>
      <c r="AHN48" s="7"/>
      <c r="AHO48" s="7"/>
      <c r="AHP48" s="7"/>
      <c r="AHQ48" s="7"/>
      <c r="AHR48" s="7"/>
      <c r="AHS48" s="7"/>
      <c r="AHT48" s="7"/>
      <c r="AHU48" s="7"/>
      <c r="AHV48" s="7"/>
      <c r="AHW48" s="7"/>
      <c r="AHX48" s="7"/>
      <c r="AHY48" s="7"/>
      <c r="AHZ48" s="7"/>
      <c r="AIA48" s="7"/>
      <c r="AIB48" s="7"/>
      <c r="AIC48" s="7"/>
      <c r="AID48" s="7"/>
      <c r="AIE48" s="7"/>
      <c r="AIF48" s="7"/>
      <c r="AIG48" s="7"/>
      <c r="AIH48" s="7"/>
      <c r="AII48" s="7"/>
      <c r="AIJ48" s="7"/>
      <c r="AIK48" s="7"/>
      <c r="AIL48" s="7"/>
      <c r="AIM48" s="7"/>
      <c r="AIN48" s="7"/>
      <c r="AIO48" s="7"/>
      <c r="AIP48" s="7"/>
      <c r="AIQ48" s="7"/>
      <c r="AIR48" s="7"/>
      <c r="AIS48" s="7"/>
      <c r="AIT48" s="7"/>
      <c r="AIU48" s="7"/>
      <c r="AIV48" s="7"/>
      <c r="AIW48" s="7"/>
      <c r="AIX48" s="7"/>
      <c r="AIY48" s="7"/>
      <c r="AIZ48" s="7"/>
      <c r="AJA48" s="7"/>
      <c r="AJB48" s="7"/>
      <c r="AJC48" s="7"/>
      <c r="AJD48" s="7"/>
      <c r="AJE48" s="7"/>
      <c r="AJF48" s="7"/>
      <c r="AJG48" s="7"/>
      <c r="AJH48" s="7"/>
      <c r="AJI48" s="7"/>
      <c r="AJJ48" s="7"/>
      <c r="AJK48" s="7"/>
      <c r="AJL48" s="7"/>
      <c r="AJM48" s="7"/>
      <c r="AJN48" s="7"/>
      <c r="AJO48" s="7"/>
      <c r="AJP48" s="7"/>
      <c r="AJQ48" s="7"/>
      <c r="AJR48" s="7"/>
      <c r="AJS48" s="7"/>
      <c r="AJT48" s="7"/>
      <c r="AJU48" s="7"/>
      <c r="AJV48" s="7"/>
      <c r="AJW48" s="7"/>
      <c r="AJX48" s="7"/>
      <c r="AJY48" s="7"/>
      <c r="AJZ48" s="7"/>
      <c r="AKA48" s="7"/>
      <c r="AKB48" s="7"/>
      <c r="AKC48" s="7"/>
      <c r="AKD48" s="7"/>
      <c r="AKE48" s="7"/>
      <c r="AKF48" s="7"/>
      <c r="AKG48" s="7"/>
      <c r="AKH48" s="7"/>
      <c r="AKI48" s="7"/>
      <c r="AKJ48" s="7"/>
      <c r="AKK48" s="7"/>
      <c r="AKL48" s="7"/>
      <c r="AKM48" s="7"/>
      <c r="AKN48" s="7"/>
      <c r="AKO48" s="7"/>
      <c r="AKP48" s="7"/>
      <c r="AKQ48" s="7"/>
      <c r="AKR48" s="7"/>
      <c r="AKS48" s="7"/>
      <c r="AKT48" s="7"/>
      <c r="AKU48" s="7"/>
      <c r="AKV48" s="7"/>
      <c r="AKW48" s="7"/>
      <c r="AKX48" s="7"/>
      <c r="AKY48" s="7"/>
      <c r="AKZ48" s="7"/>
      <c r="ALA48" s="7"/>
      <c r="ALB48" s="7"/>
      <c r="ALC48" s="7"/>
      <c r="ALD48" s="7"/>
      <c r="ALE48" s="7"/>
      <c r="ALF48" s="7"/>
      <c r="ALG48" s="7"/>
      <c r="ALH48" s="7"/>
      <c r="ALI48" s="7"/>
      <c r="ALJ48" s="7"/>
      <c r="ALK48" s="7"/>
      <c r="ALL48" s="7"/>
      <c r="ALM48" s="7"/>
      <c r="ALN48" s="7"/>
      <c r="ALO48" s="7"/>
      <c r="ALP48" s="7"/>
      <c r="ALQ48" s="7"/>
      <c r="ALR48" s="7"/>
      <c r="ALS48" s="7"/>
      <c r="ALT48" s="7"/>
      <c r="ALU48" s="7"/>
      <c r="ALV48" s="7"/>
      <c r="ALW48" s="7"/>
      <c r="ALX48" s="7"/>
      <c r="ALY48" s="7"/>
      <c r="ALZ48" s="7"/>
      <c r="AMA48" s="7"/>
      <c r="AMB48" s="7"/>
      <c r="AMC48" s="7"/>
      <c r="AMD48" s="7"/>
      <c r="AME48" s="7"/>
      <c r="AMF48" s="7"/>
      <c r="AMG48" s="7"/>
      <c r="AMH48" s="7"/>
      <c r="AMI48" s="7"/>
      <c r="AMJ48" s="7"/>
      <c r="AMK48" s="7"/>
      <c r="AML48" s="7"/>
      <c r="AMM48" s="7"/>
      <c r="AMN48" s="7"/>
      <c r="AMO48" s="7"/>
      <c r="AMP48" s="7"/>
      <c r="AMQ48" s="7"/>
      <c r="AMR48" s="7"/>
      <c r="AMS48" s="7"/>
      <c r="AMT48" s="7"/>
      <c r="AMU48" s="7"/>
      <c r="AMV48" s="7"/>
      <c r="AMW48" s="7"/>
      <c r="AMX48" s="7"/>
      <c r="AMY48" s="7"/>
      <c r="AMZ48" s="7"/>
      <c r="ANA48" s="7"/>
      <c r="ANB48" s="7"/>
      <c r="ANC48" s="7"/>
      <c r="AND48" s="7"/>
      <c r="ANE48" s="7"/>
      <c r="ANF48" s="7"/>
      <c r="ANG48" s="7"/>
      <c r="ANH48" s="7"/>
      <c r="ANI48" s="7"/>
      <c r="ANJ48" s="7"/>
      <c r="ANK48" s="7"/>
      <c r="ANL48" s="7"/>
      <c r="ANM48" s="7"/>
      <c r="ANN48" s="7"/>
      <c r="ANO48" s="7"/>
      <c r="ANP48" s="7"/>
      <c r="ANQ48" s="7"/>
      <c r="ANR48" s="7"/>
      <c r="ANS48" s="7"/>
      <c r="ANT48" s="7"/>
      <c r="ANU48" s="7"/>
      <c r="ANV48" s="7"/>
      <c r="ANW48" s="7"/>
      <c r="ANX48" s="7"/>
      <c r="ANY48" s="7"/>
      <c r="ANZ48" s="7"/>
      <c r="AOA48" s="7"/>
      <c r="AOB48" s="7"/>
      <c r="AOC48" s="7"/>
      <c r="AOD48" s="7"/>
      <c r="AOE48" s="7"/>
      <c r="AOF48" s="7"/>
      <c r="AOG48" s="7"/>
      <c r="AOH48" s="7"/>
      <c r="AOI48" s="7"/>
      <c r="AOJ48" s="7"/>
      <c r="AOK48" s="7"/>
      <c r="AOL48" s="7"/>
      <c r="AOM48" s="7"/>
      <c r="AON48" s="7"/>
      <c r="AOO48" s="7"/>
      <c r="AOP48" s="7"/>
      <c r="AOQ48" s="7"/>
      <c r="AOR48" s="7"/>
      <c r="AOS48" s="7"/>
      <c r="AOT48" s="7"/>
      <c r="AOU48" s="7"/>
      <c r="AOV48" s="7"/>
      <c r="AOW48" s="7"/>
      <c r="AOX48" s="7"/>
      <c r="AOY48" s="7"/>
      <c r="AOZ48" s="7"/>
      <c r="APA48" s="7"/>
      <c r="APB48" s="7"/>
      <c r="APC48" s="7"/>
      <c r="APD48" s="7"/>
      <c r="APE48" s="7"/>
      <c r="APF48" s="7"/>
      <c r="APG48" s="7"/>
      <c r="APH48" s="7"/>
      <c r="API48" s="7"/>
      <c r="APJ48" s="7"/>
      <c r="APK48" s="7"/>
      <c r="APL48" s="7"/>
      <c r="APM48" s="7"/>
      <c r="APN48" s="7"/>
      <c r="APO48" s="7"/>
      <c r="APP48" s="7"/>
      <c r="APQ48" s="7"/>
      <c r="APR48" s="7"/>
      <c r="APS48" s="7"/>
      <c r="APT48" s="7"/>
      <c r="APU48" s="7"/>
      <c r="APV48" s="7"/>
      <c r="APW48" s="7"/>
      <c r="APX48" s="7"/>
      <c r="APY48" s="7"/>
      <c r="APZ48" s="7"/>
      <c r="AQA48" s="7"/>
      <c r="AQB48" s="7"/>
      <c r="AQC48" s="7"/>
      <c r="AQD48" s="7"/>
      <c r="AQE48" s="7"/>
      <c r="AQF48" s="7"/>
      <c r="AQG48" s="7"/>
      <c r="AQH48" s="7"/>
      <c r="AQI48" s="7"/>
      <c r="AQJ48" s="7"/>
      <c r="AQK48" s="7"/>
      <c r="AQL48" s="7"/>
      <c r="AQM48" s="7"/>
      <c r="AQN48" s="7"/>
      <c r="AQO48" s="7"/>
      <c r="AQP48" s="7"/>
      <c r="AQQ48" s="7"/>
      <c r="AQR48" s="7"/>
      <c r="AQS48" s="7"/>
      <c r="AQT48" s="7"/>
      <c r="AQU48" s="7"/>
      <c r="AQV48" s="7"/>
      <c r="AQW48" s="7"/>
      <c r="AQX48" s="7"/>
      <c r="AQY48" s="7"/>
      <c r="AQZ48" s="7"/>
      <c r="ARA48" s="7"/>
      <c r="ARB48" s="7"/>
      <c r="ARC48" s="7"/>
      <c r="ARD48" s="7"/>
      <c r="ARE48" s="7"/>
      <c r="ARF48" s="7"/>
      <c r="ARG48" s="7"/>
      <c r="ARH48" s="7"/>
      <c r="ARI48" s="7"/>
      <c r="ARJ48" s="7"/>
      <c r="ARK48" s="7"/>
      <c r="ARL48" s="7"/>
      <c r="ARM48" s="7"/>
      <c r="ARN48" s="7"/>
      <c r="ARO48" s="7"/>
      <c r="ARP48" s="7"/>
      <c r="ARQ48" s="7"/>
      <c r="ARR48" s="7"/>
      <c r="ARS48" s="7"/>
      <c r="ART48" s="7"/>
      <c r="ARU48" s="7"/>
      <c r="ARV48" s="7"/>
      <c r="ARW48" s="7"/>
      <c r="ARX48" s="7"/>
      <c r="ARY48" s="7"/>
      <c r="ARZ48" s="7"/>
      <c r="ASA48" s="7"/>
      <c r="ASB48" s="7"/>
      <c r="ASC48" s="7"/>
      <c r="ASD48" s="7"/>
      <c r="ASE48" s="7"/>
      <c r="ASF48" s="7"/>
      <c r="ASG48" s="7"/>
      <c r="ASH48" s="7"/>
      <c r="ASI48" s="7"/>
      <c r="ASJ48" s="7"/>
      <c r="ASK48" s="7"/>
      <c r="ASL48" s="7"/>
      <c r="ASM48" s="7"/>
      <c r="ASN48" s="7"/>
      <c r="ASO48" s="7"/>
      <c r="ASP48" s="7"/>
      <c r="ASQ48" s="7"/>
      <c r="ASR48" s="7"/>
      <c r="ASS48" s="7"/>
      <c r="AST48" s="7"/>
      <c r="ASU48" s="7"/>
      <c r="ASV48" s="7"/>
      <c r="ASW48" s="7"/>
      <c r="ASX48" s="7"/>
      <c r="ASY48" s="7"/>
      <c r="ASZ48" s="7"/>
      <c r="ATA48" s="7"/>
      <c r="ATB48" s="7"/>
      <c r="ATC48" s="7"/>
      <c r="ATD48" s="7"/>
      <c r="ATE48" s="7"/>
      <c r="ATF48" s="7"/>
      <c r="ATG48" s="7"/>
      <c r="ATH48" s="7"/>
      <c r="ATI48" s="7"/>
      <c r="ATJ48" s="7"/>
      <c r="ATK48" s="7"/>
      <c r="ATL48" s="7"/>
      <c r="ATM48" s="7"/>
      <c r="ATN48" s="7"/>
      <c r="ATO48" s="7"/>
      <c r="ATP48" s="7"/>
      <c r="ATQ48" s="7"/>
      <c r="ATR48" s="7"/>
      <c r="ATS48" s="7"/>
      <c r="ATT48" s="7"/>
      <c r="ATU48" s="7"/>
      <c r="ATV48" s="7"/>
      <c r="ATW48" s="7"/>
      <c r="ATX48" s="7"/>
      <c r="ATY48" s="7"/>
      <c r="ATZ48" s="7"/>
      <c r="AUA48" s="7"/>
      <c r="AUB48" s="7"/>
      <c r="AUC48" s="7"/>
      <c r="AUD48" s="7"/>
      <c r="AUE48" s="7"/>
      <c r="AUF48" s="7"/>
      <c r="AUG48" s="7"/>
      <c r="AUH48" s="7"/>
      <c r="AUI48" s="7"/>
      <c r="AUJ48" s="7"/>
      <c r="AUK48" s="7"/>
      <c r="AUL48" s="7"/>
      <c r="AUM48" s="7"/>
      <c r="AUN48" s="7"/>
      <c r="AUO48" s="7"/>
      <c r="AUP48" s="7"/>
      <c r="AUQ48" s="7"/>
      <c r="AUR48" s="7"/>
      <c r="AUS48" s="7"/>
      <c r="AUT48" s="7"/>
      <c r="AUU48" s="7"/>
      <c r="AUV48" s="7"/>
      <c r="AUW48" s="7"/>
      <c r="AUX48" s="7"/>
      <c r="AUY48" s="7"/>
      <c r="AUZ48" s="7"/>
      <c r="AVA48" s="7"/>
      <c r="AVB48" s="7"/>
      <c r="AVC48" s="7"/>
      <c r="AVD48" s="7"/>
      <c r="AVE48" s="7"/>
      <c r="AVF48" s="7"/>
      <c r="AVG48" s="7"/>
      <c r="AVH48" s="7"/>
      <c r="AVI48" s="7"/>
      <c r="AVJ48" s="7"/>
      <c r="AVK48" s="7"/>
      <c r="AVL48" s="7"/>
      <c r="AVM48" s="7"/>
      <c r="AVN48" s="7"/>
      <c r="AVO48" s="7"/>
      <c r="AVP48" s="7"/>
      <c r="AVQ48" s="7"/>
      <c r="AVR48" s="7"/>
      <c r="AVS48" s="7"/>
      <c r="AVT48" s="7"/>
      <c r="AVU48" s="7"/>
      <c r="AVV48" s="7"/>
      <c r="AVW48" s="7"/>
      <c r="AVX48" s="7"/>
      <c r="AVY48" s="7"/>
      <c r="AVZ48" s="7"/>
      <c r="AWA48" s="7"/>
      <c r="AWB48" s="7"/>
      <c r="AWC48" s="7"/>
      <c r="AWD48" s="7"/>
      <c r="AWE48" s="7"/>
      <c r="AWF48" s="7"/>
      <c r="AWG48" s="7"/>
      <c r="AWH48" s="7"/>
      <c r="AWI48" s="7"/>
      <c r="AWJ48" s="7"/>
      <c r="AWK48" s="7"/>
      <c r="AWL48" s="7"/>
      <c r="AWM48" s="7"/>
      <c r="AWN48" s="7"/>
      <c r="AWO48" s="7"/>
      <c r="AWP48" s="7"/>
      <c r="AWQ48" s="7"/>
      <c r="AWR48" s="7"/>
      <c r="AWS48" s="7"/>
      <c r="AWT48" s="7"/>
      <c r="AWU48" s="7"/>
      <c r="AWV48" s="7"/>
      <c r="AWW48" s="7"/>
      <c r="AWX48" s="7"/>
    </row>
    <row r="49" spans="1:1298" ht="18.75" x14ac:dyDescent="0.25">
      <c r="A49" s="1" t="s">
        <v>129</v>
      </c>
      <c r="B49" s="30">
        <v>5691.24</v>
      </c>
      <c r="C49" s="31">
        <f>B49*C51/B51</f>
        <v>152.37314960743771</v>
      </c>
      <c r="D49" s="40"/>
      <c r="E49" s="30"/>
    </row>
    <row r="50" spans="1:1298" ht="18.75" x14ac:dyDescent="0.25">
      <c r="A50" s="1" t="s">
        <v>14</v>
      </c>
      <c r="B50" s="30">
        <v>533.25</v>
      </c>
      <c r="C50" s="31">
        <f>B50*C51/B51</f>
        <v>14.276850392562283</v>
      </c>
      <c r="D50" s="40">
        <v>24</v>
      </c>
      <c r="E50" s="30"/>
    </row>
    <row r="51" spans="1:1298" s="5" customFormat="1" ht="18.75" x14ac:dyDescent="0.25">
      <c r="A51" s="4"/>
      <c r="B51" s="32">
        <f>SUM(B49:B50)</f>
        <v>6224.49</v>
      </c>
      <c r="C51" s="33">
        <v>166.65</v>
      </c>
      <c r="D51" s="41"/>
      <c r="E51" s="32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7"/>
      <c r="NH51" s="7"/>
      <c r="NI51" s="7"/>
      <c r="NJ51" s="7"/>
      <c r="NK51" s="7"/>
      <c r="NL51" s="7"/>
      <c r="NM51" s="7"/>
      <c r="NN51" s="7"/>
      <c r="NO51" s="7"/>
      <c r="NP51" s="7"/>
      <c r="NQ51" s="7"/>
      <c r="NR51" s="7"/>
      <c r="NS51" s="7"/>
      <c r="NT51" s="7"/>
      <c r="NU51" s="7"/>
      <c r="NV51" s="7"/>
      <c r="NW51" s="7"/>
      <c r="NX51" s="7"/>
      <c r="NY51" s="7"/>
      <c r="NZ51" s="7"/>
      <c r="OA51" s="7"/>
      <c r="OB51" s="7"/>
      <c r="OC51" s="7"/>
      <c r="OD51" s="7"/>
      <c r="OE51" s="7"/>
      <c r="OF51" s="7"/>
      <c r="OG51" s="7"/>
      <c r="OH51" s="7"/>
      <c r="OI51" s="7"/>
      <c r="OJ51" s="7"/>
      <c r="OK51" s="7"/>
      <c r="OL51" s="7"/>
      <c r="OM51" s="7"/>
      <c r="ON51" s="7"/>
      <c r="OO51" s="7"/>
      <c r="OP51" s="7"/>
      <c r="OQ51" s="7"/>
      <c r="OR51" s="7"/>
      <c r="OS51" s="7"/>
      <c r="OT51" s="7"/>
      <c r="OU51" s="7"/>
      <c r="OV51" s="7"/>
      <c r="OW51" s="7"/>
      <c r="OX51" s="7"/>
      <c r="OY51" s="7"/>
      <c r="OZ51" s="7"/>
      <c r="PA51" s="7"/>
      <c r="PB51" s="7"/>
      <c r="PC51" s="7"/>
      <c r="PD51" s="7"/>
      <c r="PE51" s="7"/>
      <c r="PF51" s="7"/>
      <c r="PG51" s="7"/>
      <c r="PH51" s="7"/>
      <c r="PI51" s="7"/>
      <c r="PJ51" s="7"/>
      <c r="PK51" s="7"/>
      <c r="PL51" s="7"/>
      <c r="PM51" s="7"/>
      <c r="PN51" s="7"/>
      <c r="PO51" s="7"/>
      <c r="PP51" s="7"/>
      <c r="PQ51" s="7"/>
      <c r="PR51" s="7"/>
      <c r="PS51" s="7"/>
      <c r="PT51" s="7"/>
      <c r="PU51" s="7"/>
      <c r="PV51" s="7"/>
      <c r="PW51" s="7"/>
      <c r="PX51" s="7"/>
      <c r="PY51" s="7"/>
      <c r="PZ51" s="7"/>
      <c r="QA51" s="7"/>
      <c r="QB51" s="7"/>
      <c r="QC51" s="7"/>
      <c r="QD51" s="7"/>
      <c r="QE51" s="7"/>
      <c r="QF51" s="7"/>
      <c r="QG51" s="7"/>
      <c r="QH51" s="7"/>
      <c r="QI51" s="7"/>
      <c r="QJ51" s="7"/>
      <c r="QK51" s="7"/>
      <c r="QL51" s="7"/>
      <c r="QM51" s="7"/>
      <c r="QN51" s="7"/>
      <c r="QO51" s="7"/>
      <c r="QP51" s="7"/>
      <c r="QQ51" s="7"/>
      <c r="QR51" s="7"/>
      <c r="QS51" s="7"/>
      <c r="QT51" s="7"/>
      <c r="QU51" s="7"/>
      <c r="QV51" s="7"/>
      <c r="QW51" s="7"/>
      <c r="QX51" s="7"/>
      <c r="QY51" s="7"/>
      <c r="QZ51" s="7"/>
      <c r="RA51" s="7"/>
      <c r="RB51" s="7"/>
      <c r="RC51" s="7"/>
      <c r="RD51" s="7"/>
      <c r="RE51" s="7"/>
      <c r="RF51" s="7"/>
      <c r="RG51" s="7"/>
      <c r="RH51" s="7"/>
      <c r="RI51" s="7"/>
      <c r="RJ51" s="7"/>
      <c r="RK51" s="7"/>
      <c r="RL51" s="7"/>
      <c r="RM51" s="7"/>
      <c r="RN51" s="7"/>
      <c r="RO51" s="7"/>
      <c r="RP51" s="7"/>
      <c r="RQ51" s="7"/>
      <c r="RR51" s="7"/>
      <c r="RS51" s="7"/>
      <c r="RT51" s="7"/>
      <c r="RU51" s="7"/>
      <c r="RV51" s="7"/>
      <c r="RW51" s="7"/>
      <c r="RX51" s="7"/>
      <c r="RY51" s="7"/>
      <c r="RZ51" s="7"/>
      <c r="SA51" s="7"/>
      <c r="SB51" s="7"/>
      <c r="SC51" s="7"/>
      <c r="SD51" s="7"/>
      <c r="SE51" s="7"/>
      <c r="SF51" s="7"/>
      <c r="SG51" s="7"/>
      <c r="SH51" s="7"/>
      <c r="SI51" s="7"/>
      <c r="SJ51" s="7"/>
      <c r="SK51" s="7"/>
      <c r="SL51" s="7"/>
      <c r="SM51" s="7"/>
      <c r="SN51" s="7"/>
      <c r="SO51" s="7"/>
      <c r="SP51" s="7"/>
      <c r="SQ51" s="7"/>
      <c r="SR51" s="7"/>
      <c r="SS51" s="7"/>
      <c r="ST51" s="7"/>
      <c r="SU51" s="7"/>
      <c r="SV51" s="7"/>
      <c r="SW51" s="7"/>
      <c r="SX51" s="7"/>
      <c r="SY51" s="7"/>
      <c r="SZ51" s="7"/>
      <c r="TA51" s="7"/>
      <c r="TB51" s="7"/>
      <c r="TC51" s="7"/>
      <c r="TD51" s="7"/>
      <c r="TE51" s="7"/>
      <c r="TF51" s="7"/>
      <c r="TG51" s="7"/>
      <c r="TH51" s="7"/>
      <c r="TI51" s="7"/>
      <c r="TJ51" s="7"/>
      <c r="TK51" s="7"/>
      <c r="TL51" s="7"/>
      <c r="TM51" s="7"/>
      <c r="TN51" s="7"/>
      <c r="TO51" s="7"/>
      <c r="TP51" s="7"/>
      <c r="TQ51" s="7"/>
      <c r="TR51" s="7"/>
      <c r="TS51" s="7"/>
      <c r="TT51" s="7"/>
      <c r="TU51" s="7"/>
      <c r="TV51" s="7"/>
      <c r="TW51" s="7"/>
      <c r="TX51" s="7"/>
      <c r="TY51" s="7"/>
      <c r="TZ51" s="7"/>
      <c r="UA51" s="7"/>
      <c r="UB51" s="7"/>
      <c r="UC51" s="7"/>
      <c r="UD51" s="7"/>
      <c r="UE51" s="7"/>
      <c r="UF51" s="7"/>
      <c r="UG51" s="7"/>
      <c r="UH51" s="7"/>
      <c r="UI51" s="7"/>
      <c r="UJ51" s="7"/>
      <c r="UK51" s="7"/>
      <c r="UL51" s="7"/>
      <c r="UM51" s="7"/>
      <c r="UN51" s="7"/>
      <c r="UO51" s="7"/>
      <c r="UP51" s="7"/>
      <c r="UQ51" s="7"/>
      <c r="UR51" s="7"/>
      <c r="US51" s="7"/>
      <c r="UT51" s="7"/>
      <c r="UU51" s="7"/>
      <c r="UV51" s="7"/>
      <c r="UW51" s="7"/>
      <c r="UX51" s="7"/>
      <c r="UY51" s="7"/>
      <c r="UZ51" s="7"/>
      <c r="VA51" s="7"/>
      <c r="VB51" s="7"/>
      <c r="VC51" s="7"/>
      <c r="VD51" s="7"/>
      <c r="VE51" s="7"/>
      <c r="VF51" s="7"/>
      <c r="VG51" s="7"/>
      <c r="VH51" s="7"/>
      <c r="VI51" s="7"/>
      <c r="VJ51" s="7"/>
      <c r="VK51" s="7"/>
      <c r="VL51" s="7"/>
      <c r="VM51" s="7"/>
      <c r="VN51" s="7"/>
      <c r="VO51" s="7"/>
      <c r="VP51" s="7"/>
      <c r="VQ51" s="7"/>
      <c r="VR51" s="7"/>
      <c r="VS51" s="7"/>
      <c r="VT51" s="7"/>
      <c r="VU51" s="7"/>
      <c r="VV51" s="7"/>
      <c r="VW51" s="7"/>
      <c r="VX51" s="7"/>
      <c r="VY51" s="7"/>
      <c r="VZ51" s="7"/>
      <c r="WA51" s="7"/>
      <c r="WB51" s="7"/>
      <c r="WC51" s="7"/>
      <c r="WD51" s="7"/>
      <c r="WE51" s="7"/>
      <c r="WF51" s="7"/>
      <c r="WG51" s="7"/>
      <c r="WH51" s="7"/>
      <c r="WI51" s="7"/>
      <c r="WJ51" s="7"/>
      <c r="WK51" s="7"/>
      <c r="WL51" s="7"/>
      <c r="WM51" s="7"/>
      <c r="WN51" s="7"/>
      <c r="WO51" s="7"/>
      <c r="WP51" s="7"/>
      <c r="WQ51" s="7"/>
      <c r="WR51" s="7"/>
      <c r="WS51" s="7"/>
      <c r="WT51" s="7"/>
      <c r="WU51" s="7"/>
      <c r="WV51" s="7"/>
      <c r="WW51" s="7"/>
      <c r="WX51" s="7"/>
      <c r="WY51" s="7"/>
      <c r="WZ51" s="7"/>
      <c r="XA51" s="7"/>
      <c r="XB51" s="7"/>
      <c r="XC51" s="7"/>
      <c r="XD51" s="7"/>
      <c r="XE51" s="7"/>
      <c r="XF51" s="7"/>
      <c r="XG51" s="7"/>
      <c r="XH51" s="7"/>
      <c r="XI51" s="7"/>
      <c r="XJ51" s="7"/>
      <c r="XK51" s="7"/>
      <c r="XL51" s="7"/>
      <c r="XM51" s="7"/>
      <c r="XN51" s="7"/>
      <c r="XO51" s="7"/>
      <c r="XP51" s="7"/>
      <c r="XQ51" s="7"/>
      <c r="XR51" s="7"/>
      <c r="XS51" s="7"/>
      <c r="XT51" s="7"/>
      <c r="XU51" s="7"/>
      <c r="XV51" s="7"/>
      <c r="XW51" s="7"/>
      <c r="XX51" s="7"/>
      <c r="XY51" s="7"/>
      <c r="XZ51" s="7"/>
      <c r="YA51" s="7"/>
      <c r="YB51" s="7"/>
      <c r="YC51" s="7"/>
      <c r="YD51" s="7"/>
      <c r="YE51" s="7"/>
      <c r="YF51" s="7"/>
      <c r="YG51" s="7"/>
      <c r="YH51" s="7"/>
      <c r="YI51" s="7"/>
      <c r="YJ51" s="7"/>
      <c r="YK51" s="7"/>
      <c r="YL51" s="7"/>
      <c r="YM51" s="7"/>
      <c r="YN51" s="7"/>
      <c r="YO51" s="7"/>
      <c r="YP51" s="7"/>
      <c r="YQ51" s="7"/>
      <c r="YR51" s="7"/>
      <c r="YS51" s="7"/>
      <c r="YT51" s="7"/>
      <c r="YU51" s="7"/>
      <c r="YV51" s="7"/>
      <c r="YW51" s="7"/>
      <c r="YX51" s="7"/>
      <c r="YY51" s="7"/>
      <c r="YZ51" s="7"/>
      <c r="ZA51" s="7"/>
      <c r="ZB51" s="7"/>
      <c r="ZC51" s="7"/>
      <c r="ZD51" s="7"/>
      <c r="ZE51" s="7"/>
      <c r="ZF51" s="7"/>
      <c r="ZG51" s="7"/>
      <c r="ZH51" s="7"/>
      <c r="ZI51" s="7"/>
      <c r="ZJ51" s="7"/>
      <c r="ZK51" s="7"/>
      <c r="ZL51" s="7"/>
      <c r="ZM51" s="7"/>
      <c r="ZN51" s="7"/>
      <c r="ZO51" s="7"/>
      <c r="ZP51" s="7"/>
      <c r="ZQ51" s="7"/>
      <c r="ZR51" s="7"/>
      <c r="ZS51" s="7"/>
      <c r="ZT51" s="7"/>
      <c r="ZU51" s="7"/>
      <c r="ZV51" s="7"/>
      <c r="ZW51" s="7"/>
      <c r="ZX51" s="7"/>
      <c r="ZY51" s="7"/>
      <c r="ZZ51" s="7"/>
      <c r="AAA51" s="7"/>
      <c r="AAB51" s="7"/>
      <c r="AAC51" s="7"/>
      <c r="AAD51" s="7"/>
      <c r="AAE51" s="7"/>
      <c r="AAF51" s="7"/>
      <c r="AAG51" s="7"/>
      <c r="AAH51" s="7"/>
      <c r="AAI51" s="7"/>
      <c r="AAJ51" s="7"/>
      <c r="AAK51" s="7"/>
      <c r="AAL51" s="7"/>
      <c r="AAM51" s="7"/>
      <c r="AAN51" s="7"/>
      <c r="AAO51" s="7"/>
      <c r="AAP51" s="7"/>
      <c r="AAQ51" s="7"/>
      <c r="AAR51" s="7"/>
      <c r="AAS51" s="7"/>
      <c r="AAT51" s="7"/>
      <c r="AAU51" s="7"/>
      <c r="AAV51" s="7"/>
      <c r="AAW51" s="7"/>
      <c r="AAX51" s="7"/>
      <c r="AAY51" s="7"/>
      <c r="AAZ51" s="7"/>
      <c r="ABA51" s="7"/>
      <c r="ABB51" s="7"/>
      <c r="ABC51" s="7"/>
      <c r="ABD51" s="7"/>
      <c r="ABE51" s="7"/>
      <c r="ABF51" s="7"/>
      <c r="ABG51" s="7"/>
      <c r="ABH51" s="7"/>
      <c r="ABI51" s="7"/>
      <c r="ABJ51" s="7"/>
      <c r="ABK51" s="7"/>
      <c r="ABL51" s="7"/>
      <c r="ABM51" s="7"/>
      <c r="ABN51" s="7"/>
      <c r="ABO51" s="7"/>
      <c r="ABP51" s="7"/>
      <c r="ABQ51" s="7"/>
      <c r="ABR51" s="7"/>
      <c r="ABS51" s="7"/>
      <c r="ABT51" s="7"/>
      <c r="ABU51" s="7"/>
      <c r="ABV51" s="7"/>
      <c r="ABW51" s="7"/>
      <c r="ABX51" s="7"/>
      <c r="ABY51" s="7"/>
      <c r="ABZ51" s="7"/>
      <c r="ACA51" s="7"/>
      <c r="ACB51" s="7"/>
      <c r="ACC51" s="7"/>
      <c r="ACD51" s="7"/>
      <c r="ACE51" s="7"/>
      <c r="ACF51" s="7"/>
      <c r="ACG51" s="7"/>
      <c r="ACH51" s="7"/>
      <c r="ACI51" s="7"/>
      <c r="ACJ51" s="7"/>
      <c r="ACK51" s="7"/>
      <c r="ACL51" s="7"/>
      <c r="ACM51" s="7"/>
      <c r="ACN51" s="7"/>
      <c r="ACO51" s="7"/>
      <c r="ACP51" s="7"/>
      <c r="ACQ51" s="7"/>
      <c r="ACR51" s="7"/>
      <c r="ACS51" s="7"/>
      <c r="ACT51" s="7"/>
      <c r="ACU51" s="7"/>
      <c r="ACV51" s="7"/>
      <c r="ACW51" s="7"/>
      <c r="ACX51" s="7"/>
      <c r="ACY51" s="7"/>
      <c r="ACZ51" s="7"/>
      <c r="ADA51" s="7"/>
      <c r="ADB51" s="7"/>
      <c r="ADC51" s="7"/>
      <c r="ADD51" s="7"/>
      <c r="ADE51" s="7"/>
      <c r="ADF51" s="7"/>
      <c r="ADG51" s="7"/>
      <c r="ADH51" s="7"/>
      <c r="ADI51" s="7"/>
      <c r="ADJ51" s="7"/>
      <c r="ADK51" s="7"/>
      <c r="ADL51" s="7"/>
      <c r="ADM51" s="7"/>
      <c r="ADN51" s="7"/>
      <c r="ADO51" s="7"/>
      <c r="ADP51" s="7"/>
      <c r="ADQ51" s="7"/>
      <c r="ADR51" s="7"/>
      <c r="ADS51" s="7"/>
      <c r="ADT51" s="7"/>
      <c r="ADU51" s="7"/>
      <c r="ADV51" s="7"/>
      <c r="ADW51" s="7"/>
      <c r="ADX51" s="7"/>
      <c r="ADY51" s="7"/>
      <c r="ADZ51" s="7"/>
      <c r="AEA51" s="7"/>
      <c r="AEB51" s="7"/>
      <c r="AEC51" s="7"/>
      <c r="AED51" s="7"/>
      <c r="AEE51" s="7"/>
      <c r="AEF51" s="7"/>
      <c r="AEG51" s="7"/>
      <c r="AEH51" s="7"/>
      <c r="AEI51" s="7"/>
      <c r="AEJ51" s="7"/>
      <c r="AEK51" s="7"/>
      <c r="AEL51" s="7"/>
      <c r="AEM51" s="7"/>
      <c r="AEN51" s="7"/>
      <c r="AEO51" s="7"/>
      <c r="AEP51" s="7"/>
      <c r="AEQ51" s="7"/>
      <c r="AER51" s="7"/>
      <c r="AES51" s="7"/>
      <c r="AET51" s="7"/>
      <c r="AEU51" s="7"/>
      <c r="AEV51" s="7"/>
      <c r="AEW51" s="7"/>
      <c r="AEX51" s="7"/>
      <c r="AEY51" s="7"/>
      <c r="AEZ51" s="7"/>
      <c r="AFA51" s="7"/>
      <c r="AFB51" s="7"/>
      <c r="AFC51" s="7"/>
      <c r="AFD51" s="7"/>
      <c r="AFE51" s="7"/>
      <c r="AFF51" s="7"/>
      <c r="AFG51" s="7"/>
      <c r="AFH51" s="7"/>
      <c r="AFI51" s="7"/>
      <c r="AFJ51" s="7"/>
      <c r="AFK51" s="7"/>
      <c r="AFL51" s="7"/>
      <c r="AFM51" s="7"/>
      <c r="AFN51" s="7"/>
      <c r="AFO51" s="7"/>
      <c r="AFP51" s="7"/>
      <c r="AFQ51" s="7"/>
      <c r="AFR51" s="7"/>
      <c r="AFS51" s="7"/>
      <c r="AFT51" s="7"/>
      <c r="AFU51" s="7"/>
      <c r="AFV51" s="7"/>
      <c r="AFW51" s="7"/>
      <c r="AFX51" s="7"/>
      <c r="AFY51" s="7"/>
      <c r="AFZ51" s="7"/>
      <c r="AGA51" s="7"/>
      <c r="AGB51" s="7"/>
      <c r="AGC51" s="7"/>
      <c r="AGD51" s="7"/>
      <c r="AGE51" s="7"/>
      <c r="AGF51" s="7"/>
      <c r="AGG51" s="7"/>
      <c r="AGH51" s="7"/>
      <c r="AGI51" s="7"/>
      <c r="AGJ51" s="7"/>
      <c r="AGK51" s="7"/>
      <c r="AGL51" s="7"/>
      <c r="AGM51" s="7"/>
      <c r="AGN51" s="7"/>
      <c r="AGO51" s="7"/>
      <c r="AGP51" s="7"/>
      <c r="AGQ51" s="7"/>
      <c r="AGR51" s="7"/>
      <c r="AGS51" s="7"/>
      <c r="AGT51" s="7"/>
      <c r="AGU51" s="7"/>
      <c r="AGV51" s="7"/>
      <c r="AGW51" s="7"/>
      <c r="AGX51" s="7"/>
      <c r="AGY51" s="7"/>
      <c r="AGZ51" s="7"/>
      <c r="AHA51" s="7"/>
      <c r="AHB51" s="7"/>
      <c r="AHC51" s="7"/>
      <c r="AHD51" s="7"/>
      <c r="AHE51" s="7"/>
      <c r="AHF51" s="7"/>
      <c r="AHG51" s="7"/>
      <c r="AHH51" s="7"/>
      <c r="AHI51" s="7"/>
      <c r="AHJ51" s="7"/>
      <c r="AHK51" s="7"/>
      <c r="AHL51" s="7"/>
      <c r="AHM51" s="7"/>
      <c r="AHN51" s="7"/>
      <c r="AHO51" s="7"/>
      <c r="AHP51" s="7"/>
      <c r="AHQ51" s="7"/>
      <c r="AHR51" s="7"/>
      <c r="AHS51" s="7"/>
      <c r="AHT51" s="7"/>
      <c r="AHU51" s="7"/>
      <c r="AHV51" s="7"/>
      <c r="AHW51" s="7"/>
      <c r="AHX51" s="7"/>
      <c r="AHY51" s="7"/>
      <c r="AHZ51" s="7"/>
      <c r="AIA51" s="7"/>
      <c r="AIB51" s="7"/>
      <c r="AIC51" s="7"/>
      <c r="AID51" s="7"/>
      <c r="AIE51" s="7"/>
      <c r="AIF51" s="7"/>
      <c r="AIG51" s="7"/>
      <c r="AIH51" s="7"/>
      <c r="AII51" s="7"/>
      <c r="AIJ51" s="7"/>
      <c r="AIK51" s="7"/>
      <c r="AIL51" s="7"/>
      <c r="AIM51" s="7"/>
      <c r="AIN51" s="7"/>
      <c r="AIO51" s="7"/>
      <c r="AIP51" s="7"/>
      <c r="AIQ51" s="7"/>
      <c r="AIR51" s="7"/>
      <c r="AIS51" s="7"/>
      <c r="AIT51" s="7"/>
      <c r="AIU51" s="7"/>
      <c r="AIV51" s="7"/>
      <c r="AIW51" s="7"/>
      <c r="AIX51" s="7"/>
      <c r="AIY51" s="7"/>
      <c r="AIZ51" s="7"/>
      <c r="AJA51" s="7"/>
      <c r="AJB51" s="7"/>
      <c r="AJC51" s="7"/>
      <c r="AJD51" s="7"/>
      <c r="AJE51" s="7"/>
      <c r="AJF51" s="7"/>
      <c r="AJG51" s="7"/>
      <c r="AJH51" s="7"/>
      <c r="AJI51" s="7"/>
      <c r="AJJ51" s="7"/>
      <c r="AJK51" s="7"/>
      <c r="AJL51" s="7"/>
      <c r="AJM51" s="7"/>
      <c r="AJN51" s="7"/>
      <c r="AJO51" s="7"/>
      <c r="AJP51" s="7"/>
      <c r="AJQ51" s="7"/>
      <c r="AJR51" s="7"/>
      <c r="AJS51" s="7"/>
      <c r="AJT51" s="7"/>
      <c r="AJU51" s="7"/>
      <c r="AJV51" s="7"/>
      <c r="AJW51" s="7"/>
      <c r="AJX51" s="7"/>
      <c r="AJY51" s="7"/>
      <c r="AJZ51" s="7"/>
      <c r="AKA51" s="7"/>
      <c r="AKB51" s="7"/>
      <c r="AKC51" s="7"/>
      <c r="AKD51" s="7"/>
      <c r="AKE51" s="7"/>
      <c r="AKF51" s="7"/>
      <c r="AKG51" s="7"/>
      <c r="AKH51" s="7"/>
      <c r="AKI51" s="7"/>
      <c r="AKJ51" s="7"/>
      <c r="AKK51" s="7"/>
      <c r="AKL51" s="7"/>
      <c r="AKM51" s="7"/>
      <c r="AKN51" s="7"/>
      <c r="AKO51" s="7"/>
      <c r="AKP51" s="7"/>
      <c r="AKQ51" s="7"/>
      <c r="AKR51" s="7"/>
      <c r="AKS51" s="7"/>
      <c r="AKT51" s="7"/>
      <c r="AKU51" s="7"/>
      <c r="AKV51" s="7"/>
      <c r="AKW51" s="7"/>
      <c r="AKX51" s="7"/>
      <c r="AKY51" s="7"/>
      <c r="AKZ51" s="7"/>
      <c r="ALA51" s="7"/>
      <c r="ALB51" s="7"/>
      <c r="ALC51" s="7"/>
      <c r="ALD51" s="7"/>
      <c r="ALE51" s="7"/>
      <c r="ALF51" s="7"/>
      <c r="ALG51" s="7"/>
      <c r="ALH51" s="7"/>
      <c r="ALI51" s="7"/>
      <c r="ALJ51" s="7"/>
      <c r="ALK51" s="7"/>
      <c r="ALL51" s="7"/>
      <c r="ALM51" s="7"/>
      <c r="ALN51" s="7"/>
      <c r="ALO51" s="7"/>
      <c r="ALP51" s="7"/>
      <c r="ALQ51" s="7"/>
      <c r="ALR51" s="7"/>
      <c r="ALS51" s="7"/>
      <c r="ALT51" s="7"/>
      <c r="ALU51" s="7"/>
      <c r="ALV51" s="7"/>
      <c r="ALW51" s="7"/>
      <c r="ALX51" s="7"/>
      <c r="ALY51" s="7"/>
      <c r="ALZ51" s="7"/>
      <c r="AMA51" s="7"/>
      <c r="AMB51" s="7"/>
      <c r="AMC51" s="7"/>
      <c r="AMD51" s="7"/>
      <c r="AME51" s="7"/>
      <c r="AMF51" s="7"/>
      <c r="AMG51" s="7"/>
      <c r="AMH51" s="7"/>
      <c r="AMI51" s="7"/>
      <c r="AMJ51" s="7"/>
      <c r="AMK51" s="7"/>
      <c r="AML51" s="7"/>
      <c r="AMM51" s="7"/>
      <c r="AMN51" s="7"/>
      <c r="AMO51" s="7"/>
      <c r="AMP51" s="7"/>
      <c r="AMQ51" s="7"/>
      <c r="AMR51" s="7"/>
      <c r="AMS51" s="7"/>
      <c r="AMT51" s="7"/>
      <c r="AMU51" s="7"/>
      <c r="AMV51" s="7"/>
      <c r="AMW51" s="7"/>
      <c r="AMX51" s="7"/>
      <c r="AMY51" s="7"/>
      <c r="AMZ51" s="7"/>
      <c r="ANA51" s="7"/>
      <c r="ANB51" s="7"/>
      <c r="ANC51" s="7"/>
      <c r="AND51" s="7"/>
      <c r="ANE51" s="7"/>
      <c r="ANF51" s="7"/>
      <c r="ANG51" s="7"/>
      <c r="ANH51" s="7"/>
      <c r="ANI51" s="7"/>
      <c r="ANJ51" s="7"/>
      <c r="ANK51" s="7"/>
      <c r="ANL51" s="7"/>
      <c r="ANM51" s="7"/>
      <c r="ANN51" s="7"/>
      <c r="ANO51" s="7"/>
      <c r="ANP51" s="7"/>
      <c r="ANQ51" s="7"/>
      <c r="ANR51" s="7"/>
      <c r="ANS51" s="7"/>
      <c r="ANT51" s="7"/>
      <c r="ANU51" s="7"/>
      <c r="ANV51" s="7"/>
      <c r="ANW51" s="7"/>
      <c r="ANX51" s="7"/>
      <c r="ANY51" s="7"/>
      <c r="ANZ51" s="7"/>
      <c r="AOA51" s="7"/>
      <c r="AOB51" s="7"/>
      <c r="AOC51" s="7"/>
      <c r="AOD51" s="7"/>
      <c r="AOE51" s="7"/>
      <c r="AOF51" s="7"/>
      <c r="AOG51" s="7"/>
      <c r="AOH51" s="7"/>
      <c r="AOI51" s="7"/>
      <c r="AOJ51" s="7"/>
      <c r="AOK51" s="7"/>
      <c r="AOL51" s="7"/>
      <c r="AOM51" s="7"/>
      <c r="AON51" s="7"/>
      <c r="AOO51" s="7"/>
      <c r="AOP51" s="7"/>
      <c r="AOQ51" s="7"/>
      <c r="AOR51" s="7"/>
      <c r="AOS51" s="7"/>
      <c r="AOT51" s="7"/>
      <c r="AOU51" s="7"/>
      <c r="AOV51" s="7"/>
      <c r="AOW51" s="7"/>
      <c r="AOX51" s="7"/>
      <c r="AOY51" s="7"/>
      <c r="AOZ51" s="7"/>
      <c r="APA51" s="7"/>
      <c r="APB51" s="7"/>
      <c r="APC51" s="7"/>
      <c r="APD51" s="7"/>
      <c r="APE51" s="7"/>
      <c r="APF51" s="7"/>
      <c r="APG51" s="7"/>
      <c r="APH51" s="7"/>
      <c r="API51" s="7"/>
      <c r="APJ51" s="7"/>
      <c r="APK51" s="7"/>
      <c r="APL51" s="7"/>
      <c r="APM51" s="7"/>
      <c r="APN51" s="7"/>
      <c r="APO51" s="7"/>
      <c r="APP51" s="7"/>
      <c r="APQ51" s="7"/>
      <c r="APR51" s="7"/>
      <c r="APS51" s="7"/>
      <c r="APT51" s="7"/>
      <c r="APU51" s="7"/>
      <c r="APV51" s="7"/>
      <c r="APW51" s="7"/>
      <c r="APX51" s="7"/>
      <c r="APY51" s="7"/>
      <c r="APZ51" s="7"/>
      <c r="AQA51" s="7"/>
      <c r="AQB51" s="7"/>
      <c r="AQC51" s="7"/>
      <c r="AQD51" s="7"/>
      <c r="AQE51" s="7"/>
      <c r="AQF51" s="7"/>
      <c r="AQG51" s="7"/>
      <c r="AQH51" s="7"/>
      <c r="AQI51" s="7"/>
      <c r="AQJ51" s="7"/>
      <c r="AQK51" s="7"/>
      <c r="AQL51" s="7"/>
      <c r="AQM51" s="7"/>
      <c r="AQN51" s="7"/>
      <c r="AQO51" s="7"/>
      <c r="AQP51" s="7"/>
      <c r="AQQ51" s="7"/>
      <c r="AQR51" s="7"/>
      <c r="AQS51" s="7"/>
      <c r="AQT51" s="7"/>
      <c r="AQU51" s="7"/>
      <c r="AQV51" s="7"/>
      <c r="AQW51" s="7"/>
      <c r="AQX51" s="7"/>
      <c r="AQY51" s="7"/>
      <c r="AQZ51" s="7"/>
      <c r="ARA51" s="7"/>
      <c r="ARB51" s="7"/>
      <c r="ARC51" s="7"/>
      <c r="ARD51" s="7"/>
      <c r="ARE51" s="7"/>
      <c r="ARF51" s="7"/>
      <c r="ARG51" s="7"/>
      <c r="ARH51" s="7"/>
      <c r="ARI51" s="7"/>
      <c r="ARJ51" s="7"/>
      <c r="ARK51" s="7"/>
      <c r="ARL51" s="7"/>
      <c r="ARM51" s="7"/>
      <c r="ARN51" s="7"/>
      <c r="ARO51" s="7"/>
      <c r="ARP51" s="7"/>
      <c r="ARQ51" s="7"/>
      <c r="ARR51" s="7"/>
      <c r="ARS51" s="7"/>
      <c r="ART51" s="7"/>
      <c r="ARU51" s="7"/>
      <c r="ARV51" s="7"/>
      <c r="ARW51" s="7"/>
      <c r="ARX51" s="7"/>
      <c r="ARY51" s="7"/>
      <c r="ARZ51" s="7"/>
      <c r="ASA51" s="7"/>
      <c r="ASB51" s="7"/>
      <c r="ASC51" s="7"/>
      <c r="ASD51" s="7"/>
      <c r="ASE51" s="7"/>
      <c r="ASF51" s="7"/>
      <c r="ASG51" s="7"/>
      <c r="ASH51" s="7"/>
      <c r="ASI51" s="7"/>
      <c r="ASJ51" s="7"/>
      <c r="ASK51" s="7"/>
      <c r="ASL51" s="7"/>
      <c r="ASM51" s="7"/>
      <c r="ASN51" s="7"/>
      <c r="ASO51" s="7"/>
      <c r="ASP51" s="7"/>
      <c r="ASQ51" s="7"/>
      <c r="ASR51" s="7"/>
      <c r="ASS51" s="7"/>
      <c r="AST51" s="7"/>
      <c r="ASU51" s="7"/>
      <c r="ASV51" s="7"/>
      <c r="ASW51" s="7"/>
      <c r="ASX51" s="7"/>
      <c r="ASY51" s="7"/>
      <c r="ASZ51" s="7"/>
      <c r="ATA51" s="7"/>
      <c r="ATB51" s="7"/>
      <c r="ATC51" s="7"/>
      <c r="ATD51" s="7"/>
      <c r="ATE51" s="7"/>
      <c r="ATF51" s="7"/>
      <c r="ATG51" s="7"/>
      <c r="ATH51" s="7"/>
      <c r="ATI51" s="7"/>
      <c r="ATJ51" s="7"/>
      <c r="ATK51" s="7"/>
      <c r="ATL51" s="7"/>
      <c r="ATM51" s="7"/>
      <c r="ATN51" s="7"/>
      <c r="ATO51" s="7"/>
      <c r="ATP51" s="7"/>
      <c r="ATQ51" s="7"/>
      <c r="ATR51" s="7"/>
      <c r="ATS51" s="7"/>
      <c r="ATT51" s="7"/>
      <c r="ATU51" s="7"/>
      <c r="ATV51" s="7"/>
      <c r="ATW51" s="7"/>
      <c r="ATX51" s="7"/>
      <c r="ATY51" s="7"/>
      <c r="ATZ51" s="7"/>
      <c r="AUA51" s="7"/>
      <c r="AUB51" s="7"/>
      <c r="AUC51" s="7"/>
      <c r="AUD51" s="7"/>
      <c r="AUE51" s="7"/>
      <c r="AUF51" s="7"/>
      <c r="AUG51" s="7"/>
      <c r="AUH51" s="7"/>
      <c r="AUI51" s="7"/>
      <c r="AUJ51" s="7"/>
      <c r="AUK51" s="7"/>
      <c r="AUL51" s="7"/>
      <c r="AUM51" s="7"/>
      <c r="AUN51" s="7"/>
      <c r="AUO51" s="7"/>
      <c r="AUP51" s="7"/>
      <c r="AUQ51" s="7"/>
      <c r="AUR51" s="7"/>
      <c r="AUS51" s="7"/>
      <c r="AUT51" s="7"/>
      <c r="AUU51" s="7"/>
      <c r="AUV51" s="7"/>
      <c r="AUW51" s="7"/>
      <c r="AUX51" s="7"/>
      <c r="AUY51" s="7"/>
      <c r="AUZ51" s="7"/>
      <c r="AVA51" s="7"/>
      <c r="AVB51" s="7"/>
      <c r="AVC51" s="7"/>
      <c r="AVD51" s="7"/>
      <c r="AVE51" s="7"/>
      <c r="AVF51" s="7"/>
      <c r="AVG51" s="7"/>
      <c r="AVH51" s="7"/>
      <c r="AVI51" s="7"/>
      <c r="AVJ51" s="7"/>
      <c r="AVK51" s="7"/>
      <c r="AVL51" s="7"/>
      <c r="AVM51" s="7"/>
      <c r="AVN51" s="7"/>
      <c r="AVO51" s="7"/>
      <c r="AVP51" s="7"/>
      <c r="AVQ51" s="7"/>
      <c r="AVR51" s="7"/>
      <c r="AVS51" s="7"/>
      <c r="AVT51" s="7"/>
      <c r="AVU51" s="7"/>
      <c r="AVV51" s="7"/>
      <c r="AVW51" s="7"/>
      <c r="AVX51" s="7"/>
      <c r="AVY51" s="7"/>
      <c r="AVZ51" s="7"/>
      <c r="AWA51" s="7"/>
      <c r="AWB51" s="7"/>
      <c r="AWC51" s="7"/>
      <c r="AWD51" s="7"/>
      <c r="AWE51" s="7"/>
      <c r="AWF51" s="7"/>
      <c r="AWG51" s="7"/>
      <c r="AWH51" s="7"/>
      <c r="AWI51" s="7"/>
      <c r="AWJ51" s="7"/>
      <c r="AWK51" s="7"/>
      <c r="AWL51" s="7"/>
      <c r="AWM51" s="7"/>
      <c r="AWN51" s="7"/>
      <c r="AWO51" s="7"/>
      <c r="AWP51" s="7"/>
      <c r="AWQ51" s="7"/>
      <c r="AWR51" s="7"/>
      <c r="AWS51" s="7"/>
      <c r="AWT51" s="7"/>
      <c r="AWU51" s="7"/>
      <c r="AWV51" s="7"/>
      <c r="AWW51" s="7"/>
      <c r="AWX51" s="7"/>
    </row>
    <row r="52" spans="1:1298" ht="18.75" x14ac:dyDescent="0.25">
      <c r="A52" s="1" t="s">
        <v>201</v>
      </c>
      <c r="B52" s="30">
        <v>3163.54</v>
      </c>
      <c r="C52" s="31">
        <f>B52*C58/B58</f>
        <v>80.400364065532088</v>
      </c>
      <c r="D52" s="40">
        <v>136</v>
      </c>
      <c r="E52" s="30">
        <f>D52*E58/D58</f>
        <v>289.69338582677165</v>
      </c>
    </row>
    <row r="53" spans="1:1298" ht="18.75" x14ac:dyDescent="0.25">
      <c r="A53" s="1" t="s">
        <v>97</v>
      </c>
      <c r="B53" s="30">
        <v>3160.5</v>
      </c>
      <c r="C53" s="31">
        <f>B53*C58/B58</f>
        <v>80.323103431318785</v>
      </c>
      <c r="D53" s="40">
        <v>120</v>
      </c>
      <c r="E53" s="30">
        <f>D53*E58/D58</f>
        <v>255.61181102362201</v>
      </c>
    </row>
    <row r="54" spans="1:1298" ht="18.75" x14ac:dyDescent="0.25">
      <c r="A54" s="1" t="s">
        <v>98</v>
      </c>
      <c r="B54" s="30">
        <v>734.41</v>
      </c>
      <c r="C54" s="31">
        <f>B54*C58/B58</f>
        <v>18.664796833094389</v>
      </c>
      <c r="D54" s="40">
        <v>13</v>
      </c>
      <c r="E54" s="30">
        <f>D54*E58/D58</f>
        <v>27.69127952755905</v>
      </c>
    </row>
    <row r="55" spans="1:1298" ht="18.75" x14ac:dyDescent="0.25">
      <c r="A55" s="1" t="s">
        <v>99</v>
      </c>
      <c r="B55" s="30">
        <v>2044.32</v>
      </c>
      <c r="C55" s="31">
        <f>B55*C58/B58</f>
        <v>51.955743333875525</v>
      </c>
      <c r="D55" s="40">
        <v>56</v>
      </c>
      <c r="E55" s="30">
        <f>D55*E58/D58</f>
        <v>119.28551181102361</v>
      </c>
    </row>
    <row r="56" spans="1:1298" ht="18.75" x14ac:dyDescent="0.25">
      <c r="A56" s="1" t="s">
        <v>100</v>
      </c>
      <c r="B56" s="30">
        <v>2107.3000000000002</v>
      </c>
      <c r="C56" s="31">
        <f>B56*C58/B58</f>
        <v>53.556360025571294</v>
      </c>
      <c r="D56" s="40">
        <v>91</v>
      </c>
      <c r="E56" s="30">
        <f>D56*E58/D58</f>
        <v>193.83895669291337</v>
      </c>
    </row>
    <row r="57" spans="1:1298" ht="18.75" x14ac:dyDescent="0.25">
      <c r="A57" s="1" t="s">
        <v>101</v>
      </c>
      <c r="B57" s="30">
        <v>2007.88</v>
      </c>
      <c r="C57" s="31">
        <f>B57*C58/B58</f>
        <v>51.029632310607923</v>
      </c>
      <c r="D57" s="40">
        <v>92</v>
      </c>
      <c r="E57" s="30">
        <f>D57*E58/D58</f>
        <v>195.96905511811025</v>
      </c>
    </row>
    <row r="58" spans="1:1298" s="5" customFormat="1" ht="18.75" x14ac:dyDescent="0.25">
      <c r="A58" s="4"/>
      <c r="B58" s="32">
        <f>SUM(B52:B57)</f>
        <v>13217.95</v>
      </c>
      <c r="C58" s="33">
        <v>335.93</v>
      </c>
      <c r="D58" s="41">
        <f>SUM(D52:D57)</f>
        <v>508</v>
      </c>
      <c r="E58" s="32">
        <v>1082.0899999999999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  <c r="LY58" s="7"/>
      <c r="LZ58" s="7"/>
      <c r="MA58" s="7"/>
      <c r="MB58" s="7"/>
      <c r="MC58" s="7"/>
      <c r="MD58" s="7"/>
      <c r="ME58" s="7"/>
      <c r="MF58" s="7"/>
      <c r="MG58" s="7"/>
      <c r="MH58" s="7"/>
      <c r="MI58" s="7"/>
      <c r="MJ58" s="7"/>
      <c r="MK58" s="7"/>
      <c r="ML58" s="7"/>
      <c r="MM58" s="7"/>
      <c r="MN58" s="7"/>
      <c r="MO58" s="7"/>
      <c r="MP58" s="7"/>
      <c r="MQ58" s="7"/>
      <c r="MR58" s="7"/>
      <c r="MS58" s="7"/>
      <c r="MT58" s="7"/>
      <c r="MU58" s="7"/>
      <c r="MV58" s="7"/>
      <c r="MW58" s="7"/>
      <c r="MX58" s="7"/>
      <c r="MY58" s="7"/>
      <c r="MZ58" s="7"/>
      <c r="NA58" s="7"/>
      <c r="NB58" s="7"/>
      <c r="NC58" s="7"/>
      <c r="ND58" s="7"/>
      <c r="NE58" s="7"/>
      <c r="NF58" s="7"/>
      <c r="NG58" s="7"/>
      <c r="NH58" s="7"/>
      <c r="NI58" s="7"/>
      <c r="NJ58" s="7"/>
      <c r="NK58" s="7"/>
      <c r="NL58" s="7"/>
      <c r="NM58" s="7"/>
      <c r="NN58" s="7"/>
      <c r="NO58" s="7"/>
      <c r="NP58" s="7"/>
      <c r="NQ58" s="7"/>
      <c r="NR58" s="7"/>
      <c r="NS58" s="7"/>
      <c r="NT58" s="7"/>
      <c r="NU58" s="7"/>
      <c r="NV58" s="7"/>
      <c r="NW58" s="7"/>
      <c r="NX58" s="7"/>
      <c r="NY58" s="7"/>
      <c r="NZ58" s="7"/>
      <c r="OA58" s="7"/>
      <c r="OB58" s="7"/>
      <c r="OC58" s="7"/>
      <c r="OD58" s="7"/>
      <c r="OE58" s="7"/>
      <c r="OF58" s="7"/>
      <c r="OG58" s="7"/>
      <c r="OH58" s="7"/>
      <c r="OI58" s="7"/>
      <c r="OJ58" s="7"/>
      <c r="OK58" s="7"/>
      <c r="OL58" s="7"/>
      <c r="OM58" s="7"/>
      <c r="ON58" s="7"/>
      <c r="OO58" s="7"/>
      <c r="OP58" s="7"/>
      <c r="OQ58" s="7"/>
      <c r="OR58" s="7"/>
      <c r="OS58" s="7"/>
      <c r="OT58" s="7"/>
      <c r="OU58" s="7"/>
      <c r="OV58" s="7"/>
      <c r="OW58" s="7"/>
      <c r="OX58" s="7"/>
      <c r="OY58" s="7"/>
      <c r="OZ58" s="7"/>
      <c r="PA58" s="7"/>
      <c r="PB58" s="7"/>
      <c r="PC58" s="7"/>
      <c r="PD58" s="7"/>
      <c r="PE58" s="7"/>
      <c r="PF58" s="7"/>
      <c r="PG58" s="7"/>
      <c r="PH58" s="7"/>
      <c r="PI58" s="7"/>
      <c r="PJ58" s="7"/>
      <c r="PK58" s="7"/>
      <c r="PL58" s="7"/>
      <c r="PM58" s="7"/>
      <c r="PN58" s="7"/>
      <c r="PO58" s="7"/>
      <c r="PP58" s="7"/>
      <c r="PQ58" s="7"/>
      <c r="PR58" s="7"/>
      <c r="PS58" s="7"/>
      <c r="PT58" s="7"/>
      <c r="PU58" s="7"/>
      <c r="PV58" s="7"/>
      <c r="PW58" s="7"/>
      <c r="PX58" s="7"/>
      <c r="PY58" s="7"/>
      <c r="PZ58" s="7"/>
      <c r="QA58" s="7"/>
      <c r="QB58" s="7"/>
      <c r="QC58" s="7"/>
      <c r="QD58" s="7"/>
      <c r="QE58" s="7"/>
      <c r="QF58" s="7"/>
      <c r="QG58" s="7"/>
      <c r="QH58" s="7"/>
      <c r="QI58" s="7"/>
      <c r="QJ58" s="7"/>
      <c r="QK58" s="7"/>
      <c r="QL58" s="7"/>
      <c r="QM58" s="7"/>
      <c r="QN58" s="7"/>
      <c r="QO58" s="7"/>
      <c r="QP58" s="7"/>
      <c r="QQ58" s="7"/>
      <c r="QR58" s="7"/>
      <c r="QS58" s="7"/>
      <c r="QT58" s="7"/>
      <c r="QU58" s="7"/>
      <c r="QV58" s="7"/>
      <c r="QW58" s="7"/>
      <c r="QX58" s="7"/>
      <c r="QY58" s="7"/>
      <c r="QZ58" s="7"/>
      <c r="RA58" s="7"/>
      <c r="RB58" s="7"/>
      <c r="RC58" s="7"/>
      <c r="RD58" s="7"/>
      <c r="RE58" s="7"/>
      <c r="RF58" s="7"/>
      <c r="RG58" s="7"/>
      <c r="RH58" s="7"/>
      <c r="RI58" s="7"/>
      <c r="RJ58" s="7"/>
      <c r="RK58" s="7"/>
      <c r="RL58" s="7"/>
      <c r="RM58" s="7"/>
      <c r="RN58" s="7"/>
      <c r="RO58" s="7"/>
      <c r="RP58" s="7"/>
      <c r="RQ58" s="7"/>
      <c r="RR58" s="7"/>
      <c r="RS58" s="7"/>
      <c r="RT58" s="7"/>
      <c r="RU58" s="7"/>
      <c r="RV58" s="7"/>
      <c r="RW58" s="7"/>
      <c r="RX58" s="7"/>
      <c r="RY58" s="7"/>
      <c r="RZ58" s="7"/>
      <c r="SA58" s="7"/>
      <c r="SB58" s="7"/>
      <c r="SC58" s="7"/>
      <c r="SD58" s="7"/>
      <c r="SE58" s="7"/>
      <c r="SF58" s="7"/>
      <c r="SG58" s="7"/>
      <c r="SH58" s="7"/>
      <c r="SI58" s="7"/>
      <c r="SJ58" s="7"/>
      <c r="SK58" s="7"/>
      <c r="SL58" s="7"/>
      <c r="SM58" s="7"/>
      <c r="SN58" s="7"/>
      <c r="SO58" s="7"/>
      <c r="SP58" s="7"/>
      <c r="SQ58" s="7"/>
      <c r="SR58" s="7"/>
      <c r="SS58" s="7"/>
      <c r="ST58" s="7"/>
      <c r="SU58" s="7"/>
      <c r="SV58" s="7"/>
      <c r="SW58" s="7"/>
      <c r="SX58" s="7"/>
      <c r="SY58" s="7"/>
      <c r="SZ58" s="7"/>
      <c r="TA58" s="7"/>
      <c r="TB58" s="7"/>
      <c r="TC58" s="7"/>
      <c r="TD58" s="7"/>
      <c r="TE58" s="7"/>
      <c r="TF58" s="7"/>
      <c r="TG58" s="7"/>
      <c r="TH58" s="7"/>
      <c r="TI58" s="7"/>
      <c r="TJ58" s="7"/>
      <c r="TK58" s="7"/>
      <c r="TL58" s="7"/>
      <c r="TM58" s="7"/>
      <c r="TN58" s="7"/>
      <c r="TO58" s="7"/>
      <c r="TP58" s="7"/>
      <c r="TQ58" s="7"/>
      <c r="TR58" s="7"/>
      <c r="TS58" s="7"/>
      <c r="TT58" s="7"/>
      <c r="TU58" s="7"/>
      <c r="TV58" s="7"/>
      <c r="TW58" s="7"/>
      <c r="TX58" s="7"/>
      <c r="TY58" s="7"/>
      <c r="TZ58" s="7"/>
      <c r="UA58" s="7"/>
      <c r="UB58" s="7"/>
      <c r="UC58" s="7"/>
      <c r="UD58" s="7"/>
      <c r="UE58" s="7"/>
      <c r="UF58" s="7"/>
      <c r="UG58" s="7"/>
      <c r="UH58" s="7"/>
      <c r="UI58" s="7"/>
      <c r="UJ58" s="7"/>
      <c r="UK58" s="7"/>
      <c r="UL58" s="7"/>
      <c r="UM58" s="7"/>
      <c r="UN58" s="7"/>
      <c r="UO58" s="7"/>
      <c r="UP58" s="7"/>
      <c r="UQ58" s="7"/>
      <c r="UR58" s="7"/>
      <c r="US58" s="7"/>
      <c r="UT58" s="7"/>
      <c r="UU58" s="7"/>
      <c r="UV58" s="7"/>
      <c r="UW58" s="7"/>
      <c r="UX58" s="7"/>
      <c r="UY58" s="7"/>
      <c r="UZ58" s="7"/>
      <c r="VA58" s="7"/>
      <c r="VB58" s="7"/>
      <c r="VC58" s="7"/>
      <c r="VD58" s="7"/>
      <c r="VE58" s="7"/>
      <c r="VF58" s="7"/>
      <c r="VG58" s="7"/>
      <c r="VH58" s="7"/>
      <c r="VI58" s="7"/>
      <c r="VJ58" s="7"/>
      <c r="VK58" s="7"/>
      <c r="VL58" s="7"/>
      <c r="VM58" s="7"/>
      <c r="VN58" s="7"/>
      <c r="VO58" s="7"/>
      <c r="VP58" s="7"/>
      <c r="VQ58" s="7"/>
      <c r="VR58" s="7"/>
      <c r="VS58" s="7"/>
      <c r="VT58" s="7"/>
      <c r="VU58" s="7"/>
      <c r="VV58" s="7"/>
      <c r="VW58" s="7"/>
      <c r="VX58" s="7"/>
      <c r="VY58" s="7"/>
      <c r="VZ58" s="7"/>
      <c r="WA58" s="7"/>
      <c r="WB58" s="7"/>
      <c r="WC58" s="7"/>
      <c r="WD58" s="7"/>
      <c r="WE58" s="7"/>
      <c r="WF58" s="7"/>
      <c r="WG58" s="7"/>
      <c r="WH58" s="7"/>
      <c r="WI58" s="7"/>
      <c r="WJ58" s="7"/>
      <c r="WK58" s="7"/>
      <c r="WL58" s="7"/>
      <c r="WM58" s="7"/>
      <c r="WN58" s="7"/>
      <c r="WO58" s="7"/>
      <c r="WP58" s="7"/>
      <c r="WQ58" s="7"/>
      <c r="WR58" s="7"/>
      <c r="WS58" s="7"/>
      <c r="WT58" s="7"/>
      <c r="WU58" s="7"/>
      <c r="WV58" s="7"/>
      <c r="WW58" s="7"/>
      <c r="WX58" s="7"/>
      <c r="WY58" s="7"/>
      <c r="WZ58" s="7"/>
      <c r="XA58" s="7"/>
      <c r="XB58" s="7"/>
      <c r="XC58" s="7"/>
      <c r="XD58" s="7"/>
      <c r="XE58" s="7"/>
      <c r="XF58" s="7"/>
      <c r="XG58" s="7"/>
      <c r="XH58" s="7"/>
      <c r="XI58" s="7"/>
      <c r="XJ58" s="7"/>
      <c r="XK58" s="7"/>
      <c r="XL58" s="7"/>
      <c r="XM58" s="7"/>
      <c r="XN58" s="7"/>
      <c r="XO58" s="7"/>
      <c r="XP58" s="7"/>
      <c r="XQ58" s="7"/>
      <c r="XR58" s="7"/>
      <c r="XS58" s="7"/>
      <c r="XT58" s="7"/>
      <c r="XU58" s="7"/>
      <c r="XV58" s="7"/>
      <c r="XW58" s="7"/>
      <c r="XX58" s="7"/>
      <c r="XY58" s="7"/>
      <c r="XZ58" s="7"/>
      <c r="YA58" s="7"/>
      <c r="YB58" s="7"/>
      <c r="YC58" s="7"/>
      <c r="YD58" s="7"/>
      <c r="YE58" s="7"/>
      <c r="YF58" s="7"/>
      <c r="YG58" s="7"/>
      <c r="YH58" s="7"/>
      <c r="YI58" s="7"/>
      <c r="YJ58" s="7"/>
      <c r="YK58" s="7"/>
      <c r="YL58" s="7"/>
      <c r="YM58" s="7"/>
      <c r="YN58" s="7"/>
      <c r="YO58" s="7"/>
      <c r="YP58" s="7"/>
      <c r="YQ58" s="7"/>
      <c r="YR58" s="7"/>
      <c r="YS58" s="7"/>
      <c r="YT58" s="7"/>
      <c r="YU58" s="7"/>
      <c r="YV58" s="7"/>
      <c r="YW58" s="7"/>
      <c r="YX58" s="7"/>
      <c r="YY58" s="7"/>
      <c r="YZ58" s="7"/>
      <c r="ZA58" s="7"/>
      <c r="ZB58" s="7"/>
      <c r="ZC58" s="7"/>
      <c r="ZD58" s="7"/>
      <c r="ZE58" s="7"/>
      <c r="ZF58" s="7"/>
      <c r="ZG58" s="7"/>
      <c r="ZH58" s="7"/>
      <c r="ZI58" s="7"/>
      <c r="ZJ58" s="7"/>
      <c r="ZK58" s="7"/>
      <c r="ZL58" s="7"/>
      <c r="ZM58" s="7"/>
      <c r="ZN58" s="7"/>
      <c r="ZO58" s="7"/>
      <c r="ZP58" s="7"/>
      <c r="ZQ58" s="7"/>
      <c r="ZR58" s="7"/>
      <c r="ZS58" s="7"/>
      <c r="ZT58" s="7"/>
      <c r="ZU58" s="7"/>
      <c r="ZV58" s="7"/>
      <c r="ZW58" s="7"/>
      <c r="ZX58" s="7"/>
      <c r="ZY58" s="7"/>
      <c r="ZZ58" s="7"/>
      <c r="AAA58" s="7"/>
      <c r="AAB58" s="7"/>
      <c r="AAC58" s="7"/>
      <c r="AAD58" s="7"/>
      <c r="AAE58" s="7"/>
      <c r="AAF58" s="7"/>
      <c r="AAG58" s="7"/>
      <c r="AAH58" s="7"/>
      <c r="AAI58" s="7"/>
      <c r="AAJ58" s="7"/>
      <c r="AAK58" s="7"/>
      <c r="AAL58" s="7"/>
      <c r="AAM58" s="7"/>
      <c r="AAN58" s="7"/>
      <c r="AAO58" s="7"/>
      <c r="AAP58" s="7"/>
      <c r="AAQ58" s="7"/>
      <c r="AAR58" s="7"/>
      <c r="AAS58" s="7"/>
      <c r="AAT58" s="7"/>
      <c r="AAU58" s="7"/>
      <c r="AAV58" s="7"/>
      <c r="AAW58" s="7"/>
      <c r="AAX58" s="7"/>
      <c r="AAY58" s="7"/>
      <c r="AAZ58" s="7"/>
      <c r="ABA58" s="7"/>
      <c r="ABB58" s="7"/>
      <c r="ABC58" s="7"/>
      <c r="ABD58" s="7"/>
      <c r="ABE58" s="7"/>
      <c r="ABF58" s="7"/>
      <c r="ABG58" s="7"/>
      <c r="ABH58" s="7"/>
      <c r="ABI58" s="7"/>
      <c r="ABJ58" s="7"/>
      <c r="ABK58" s="7"/>
      <c r="ABL58" s="7"/>
      <c r="ABM58" s="7"/>
      <c r="ABN58" s="7"/>
      <c r="ABO58" s="7"/>
      <c r="ABP58" s="7"/>
      <c r="ABQ58" s="7"/>
      <c r="ABR58" s="7"/>
      <c r="ABS58" s="7"/>
      <c r="ABT58" s="7"/>
      <c r="ABU58" s="7"/>
      <c r="ABV58" s="7"/>
      <c r="ABW58" s="7"/>
      <c r="ABX58" s="7"/>
      <c r="ABY58" s="7"/>
      <c r="ABZ58" s="7"/>
      <c r="ACA58" s="7"/>
      <c r="ACB58" s="7"/>
      <c r="ACC58" s="7"/>
      <c r="ACD58" s="7"/>
      <c r="ACE58" s="7"/>
      <c r="ACF58" s="7"/>
      <c r="ACG58" s="7"/>
      <c r="ACH58" s="7"/>
      <c r="ACI58" s="7"/>
      <c r="ACJ58" s="7"/>
      <c r="ACK58" s="7"/>
      <c r="ACL58" s="7"/>
      <c r="ACM58" s="7"/>
      <c r="ACN58" s="7"/>
      <c r="ACO58" s="7"/>
      <c r="ACP58" s="7"/>
      <c r="ACQ58" s="7"/>
      <c r="ACR58" s="7"/>
      <c r="ACS58" s="7"/>
      <c r="ACT58" s="7"/>
      <c r="ACU58" s="7"/>
      <c r="ACV58" s="7"/>
      <c r="ACW58" s="7"/>
      <c r="ACX58" s="7"/>
      <c r="ACY58" s="7"/>
      <c r="ACZ58" s="7"/>
      <c r="ADA58" s="7"/>
      <c r="ADB58" s="7"/>
      <c r="ADC58" s="7"/>
      <c r="ADD58" s="7"/>
      <c r="ADE58" s="7"/>
      <c r="ADF58" s="7"/>
      <c r="ADG58" s="7"/>
      <c r="ADH58" s="7"/>
      <c r="ADI58" s="7"/>
      <c r="ADJ58" s="7"/>
      <c r="ADK58" s="7"/>
      <c r="ADL58" s="7"/>
      <c r="ADM58" s="7"/>
      <c r="ADN58" s="7"/>
      <c r="ADO58" s="7"/>
      <c r="ADP58" s="7"/>
      <c r="ADQ58" s="7"/>
      <c r="ADR58" s="7"/>
      <c r="ADS58" s="7"/>
      <c r="ADT58" s="7"/>
      <c r="ADU58" s="7"/>
      <c r="ADV58" s="7"/>
      <c r="ADW58" s="7"/>
      <c r="ADX58" s="7"/>
      <c r="ADY58" s="7"/>
      <c r="ADZ58" s="7"/>
      <c r="AEA58" s="7"/>
      <c r="AEB58" s="7"/>
      <c r="AEC58" s="7"/>
      <c r="AED58" s="7"/>
      <c r="AEE58" s="7"/>
      <c r="AEF58" s="7"/>
      <c r="AEG58" s="7"/>
      <c r="AEH58" s="7"/>
      <c r="AEI58" s="7"/>
      <c r="AEJ58" s="7"/>
      <c r="AEK58" s="7"/>
      <c r="AEL58" s="7"/>
      <c r="AEM58" s="7"/>
      <c r="AEN58" s="7"/>
      <c r="AEO58" s="7"/>
      <c r="AEP58" s="7"/>
      <c r="AEQ58" s="7"/>
      <c r="AER58" s="7"/>
      <c r="AES58" s="7"/>
      <c r="AET58" s="7"/>
      <c r="AEU58" s="7"/>
      <c r="AEV58" s="7"/>
      <c r="AEW58" s="7"/>
      <c r="AEX58" s="7"/>
      <c r="AEY58" s="7"/>
      <c r="AEZ58" s="7"/>
      <c r="AFA58" s="7"/>
      <c r="AFB58" s="7"/>
      <c r="AFC58" s="7"/>
      <c r="AFD58" s="7"/>
      <c r="AFE58" s="7"/>
      <c r="AFF58" s="7"/>
      <c r="AFG58" s="7"/>
      <c r="AFH58" s="7"/>
      <c r="AFI58" s="7"/>
      <c r="AFJ58" s="7"/>
      <c r="AFK58" s="7"/>
      <c r="AFL58" s="7"/>
      <c r="AFM58" s="7"/>
      <c r="AFN58" s="7"/>
      <c r="AFO58" s="7"/>
      <c r="AFP58" s="7"/>
      <c r="AFQ58" s="7"/>
      <c r="AFR58" s="7"/>
      <c r="AFS58" s="7"/>
      <c r="AFT58" s="7"/>
      <c r="AFU58" s="7"/>
      <c r="AFV58" s="7"/>
      <c r="AFW58" s="7"/>
      <c r="AFX58" s="7"/>
      <c r="AFY58" s="7"/>
      <c r="AFZ58" s="7"/>
      <c r="AGA58" s="7"/>
      <c r="AGB58" s="7"/>
      <c r="AGC58" s="7"/>
      <c r="AGD58" s="7"/>
      <c r="AGE58" s="7"/>
      <c r="AGF58" s="7"/>
      <c r="AGG58" s="7"/>
      <c r="AGH58" s="7"/>
      <c r="AGI58" s="7"/>
      <c r="AGJ58" s="7"/>
      <c r="AGK58" s="7"/>
      <c r="AGL58" s="7"/>
      <c r="AGM58" s="7"/>
      <c r="AGN58" s="7"/>
      <c r="AGO58" s="7"/>
      <c r="AGP58" s="7"/>
      <c r="AGQ58" s="7"/>
      <c r="AGR58" s="7"/>
      <c r="AGS58" s="7"/>
      <c r="AGT58" s="7"/>
      <c r="AGU58" s="7"/>
      <c r="AGV58" s="7"/>
      <c r="AGW58" s="7"/>
      <c r="AGX58" s="7"/>
      <c r="AGY58" s="7"/>
      <c r="AGZ58" s="7"/>
      <c r="AHA58" s="7"/>
      <c r="AHB58" s="7"/>
      <c r="AHC58" s="7"/>
      <c r="AHD58" s="7"/>
      <c r="AHE58" s="7"/>
      <c r="AHF58" s="7"/>
      <c r="AHG58" s="7"/>
      <c r="AHH58" s="7"/>
      <c r="AHI58" s="7"/>
      <c r="AHJ58" s="7"/>
      <c r="AHK58" s="7"/>
      <c r="AHL58" s="7"/>
      <c r="AHM58" s="7"/>
      <c r="AHN58" s="7"/>
      <c r="AHO58" s="7"/>
      <c r="AHP58" s="7"/>
      <c r="AHQ58" s="7"/>
      <c r="AHR58" s="7"/>
      <c r="AHS58" s="7"/>
      <c r="AHT58" s="7"/>
      <c r="AHU58" s="7"/>
      <c r="AHV58" s="7"/>
      <c r="AHW58" s="7"/>
      <c r="AHX58" s="7"/>
      <c r="AHY58" s="7"/>
      <c r="AHZ58" s="7"/>
      <c r="AIA58" s="7"/>
      <c r="AIB58" s="7"/>
      <c r="AIC58" s="7"/>
      <c r="AID58" s="7"/>
      <c r="AIE58" s="7"/>
      <c r="AIF58" s="7"/>
      <c r="AIG58" s="7"/>
      <c r="AIH58" s="7"/>
      <c r="AII58" s="7"/>
      <c r="AIJ58" s="7"/>
      <c r="AIK58" s="7"/>
      <c r="AIL58" s="7"/>
      <c r="AIM58" s="7"/>
      <c r="AIN58" s="7"/>
      <c r="AIO58" s="7"/>
      <c r="AIP58" s="7"/>
      <c r="AIQ58" s="7"/>
      <c r="AIR58" s="7"/>
      <c r="AIS58" s="7"/>
      <c r="AIT58" s="7"/>
      <c r="AIU58" s="7"/>
      <c r="AIV58" s="7"/>
      <c r="AIW58" s="7"/>
      <c r="AIX58" s="7"/>
      <c r="AIY58" s="7"/>
      <c r="AIZ58" s="7"/>
      <c r="AJA58" s="7"/>
      <c r="AJB58" s="7"/>
      <c r="AJC58" s="7"/>
      <c r="AJD58" s="7"/>
      <c r="AJE58" s="7"/>
      <c r="AJF58" s="7"/>
      <c r="AJG58" s="7"/>
      <c r="AJH58" s="7"/>
      <c r="AJI58" s="7"/>
      <c r="AJJ58" s="7"/>
      <c r="AJK58" s="7"/>
      <c r="AJL58" s="7"/>
      <c r="AJM58" s="7"/>
      <c r="AJN58" s="7"/>
      <c r="AJO58" s="7"/>
      <c r="AJP58" s="7"/>
      <c r="AJQ58" s="7"/>
      <c r="AJR58" s="7"/>
      <c r="AJS58" s="7"/>
      <c r="AJT58" s="7"/>
      <c r="AJU58" s="7"/>
      <c r="AJV58" s="7"/>
      <c r="AJW58" s="7"/>
      <c r="AJX58" s="7"/>
      <c r="AJY58" s="7"/>
      <c r="AJZ58" s="7"/>
      <c r="AKA58" s="7"/>
      <c r="AKB58" s="7"/>
      <c r="AKC58" s="7"/>
      <c r="AKD58" s="7"/>
      <c r="AKE58" s="7"/>
      <c r="AKF58" s="7"/>
      <c r="AKG58" s="7"/>
      <c r="AKH58" s="7"/>
      <c r="AKI58" s="7"/>
      <c r="AKJ58" s="7"/>
      <c r="AKK58" s="7"/>
      <c r="AKL58" s="7"/>
      <c r="AKM58" s="7"/>
      <c r="AKN58" s="7"/>
      <c r="AKO58" s="7"/>
      <c r="AKP58" s="7"/>
      <c r="AKQ58" s="7"/>
      <c r="AKR58" s="7"/>
      <c r="AKS58" s="7"/>
      <c r="AKT58" s="7"/>
      <c r="AKU58" s="7"/>
      <c r="AKV58" s="7"/>
      <c r="AKW58" s="7"/>
      <c r="AKX58" s="7"/>
      <c r="AKY58" s="7"/>
      <c r="AKZ58" s="7"/>
      <c r="ALA58" s="7"/>
      <c r="ALB58" s="7"/>
      <c r="ALC58" s="7"/>
      <c r="ALD58" s="7"/>
      <c r="ALE58" s="7"/>
      <c r="ALF58" s="7"/>
      <c r="ALG58" s="7"/>
      <c r="ALH58" s="7"/>
      <c r="ALI58" s="7"/>
      <c r="ALJ58" s="7"/>
      <c r="ALK58" s="7"/>
      <c r="ALL58" s="7"/>
      <c r="ALM58" s="7"/>
      <c r="ALN58" s="7"/>
      <c r="ALO58" s="7"/>
      <c r="ALP58" s="7"/>
      <c r="ALQ58" s="7"/>
      <c r="ALR58" s="7"/>
      <c r="ALS58" s="7"/>
      <c r="ALT58" s="7"/>
      <c r="ALU58" s="7"/>
      <c r="ALV58" s="7"/>
      <c r="ALW58" s="7"/>
      <c r="ALX58" s="7"/>
      <c r="ALY58" s="7"/>
      <c r="ALZ58" s="7"/>
      <c r="AMA58" s="7"/>
      <c r="AMB58" s="7"/>
      <c r="AMC58" s="7"/>
      <c r="AMD58" s="7"/>
      <c r="AME58" s="7"/>
      <c r="AMF58" s="7"/>
      <c r="AMG58" s="7"/>
      <c r="AMH58" s="7"/>
      <c r="AMI58" s="7"/>
      <c r="AMJ58" s="7"/>
      <c r="AMK58" s="7"/>
      <c r="AML58" s="7"/>
      <c r="AMM58" s="7"/>
      <c r="AMN58" s="7"/>
      <c r="AMO58" s="7"/>
      <c r="AMP58" s="7"/>
      <c r="AMQ58" s="7"/>
      <c r="AMR58" s="7"/>
      <c r="AMS58" s="7"/>
      <c r="AMT58" s="7"/>
      <c r="AMU58" s="7"/>
      <c r="AMV58" s="7"/>
      <c r="AMW58" s="7"/>
      <c r="AMX58" s="7"/>
      <c r="AMY58" s="7"/>
      <c r="AMZ58" s="7"/>
      <c r="ANA58" s="7"/>
      <c r="ANB58" s="7"/>
      <c r="ANC58" s="7"/>
      <c r="AND58" s="7"/>
      <c r="ANE58" s="7"/>
      <c r="ANF58" s="7"/>
      <c r="ANG58" s="7"/>
      <c r="ANH58" s="7"/>
      <c r="ANI58" s="7"/>
      <c r="ANJ58" s="7"/>
      <c r="ANK58" s="7"/>
      <c r="ANL58" s="7"/>
      <c r="ANM58" s="7"/>
      <c r="ANN58" s="7"/>
      <c r="ANO58" s="7"/>
      <c r="ANP58" s="7"/>
      <c r="ANQ58" s="7"/>
      <c r="ANR58" s="7"/>
      <c r="ANS58" s="7"/>
      <c r="ANT58" s="7"/>
      <c r="ANU58" s="7"/>
      <c r="ANV58" s="7"/>
      <c r="ANW58" s="7"/>
      <c r="ANX58" s="7"/>
      <c r="ANY58" s="7"/>
      <c r="ANZ58" s="7"/>
      <c r="AOA58" s="7"/>
      <c r="AOB58" s="7"/>
      <c r="AOC58" s="7"/>
      <c r="AOD58" s="7"/>
      <c r="AOE58" s="7"/>
      <c r="AOF58" s="7"/>
      <c r="AOG58" s="7"/>
      <c r="AOH58" s="7"/>
      <c r="AOI58" s="7"/>
      <c r="AOJ58" s="7"/>
      <c r="AOK58" s="7"/>
      <c r="AOL58" s="7"/>
      <c r="AOM58" s="7"/>
      <c r="AON58" s="7"/>
      <c r="AOO58" s="7"/>
      <c r="AOP58" s="7"/>
      <c r="AOQ58" s="7"/>
      <c r="AOR58" s="7"/>
      <c r="AOS58" s="7"/>
      <c r="AOT58" s="7"/>
      <c r="AOU58" s="7"/>
      <c r="AOV58" s="7"/>
      <c r="AOW58" s="7"/>
      <c r="AOX58" s="7"/>
      <c r="AOY58" s="7"/>
      <c r="AOZ58" s="7"/>
      <c r="APA58" s="7"/>
      <c r="APB58" s="7"/>
      <c r="APC58" s="7"/>
      <c r="APD58" s="7"/>
      <c r="APE58" s="7"/>
      <c r="APF58" s="7"/>
      <c r="APG58" s="7"/>
      <c r="APH58" s="7"/>
      <c r="API58" s="7"/>
      <c r="APJ58" s="7"/>
      <c r="APK58" s="7"/>
      <c r="APL58" s="7"/>
      <c r="APM58" s="7"/>
      <c r="APN58" s="7"/>
      <c r="APO58" s="7"/>
      <c r="APP58" s="7"/>
      <c r="APQ58" s="7"/>
      <c r="APR58" s="7"/>
      <c r="APS58" s="7"/>
      <c r="APT58" s="7"/>
      <c r="APU58" s="7"/>
      <c r="APV58" s="7"/>
      <c r="APW58" s="7"/>
      <c r="APX58" s="7"/>
      <c r="APY58" s="7"/>
      <c r="APZ58" s="7"/>
      <c r="AQA58" s="7"/>
      <c r="AQB58" s="7"/>
      <c r="AQC58" s="7"/>
      <c r="AQD58" s="7"/>
      <c r="AQE58" s="7"/>
      <c r="AQF58" s="7"/>
      <c r="AQG58" s="7"/>
      <c r="AQH58" s="7"/>
      <c r="AQI58" s="7"/>
      <c r="AQJ58" s="7"/>
      <c r="AQK58" s="7"/>
      <c r="AQL58" s="7"/>
      <c r="AQM58" s="7"/>
      <c r="AQN58" s="7"/>
      <c r="AQO58" s="7"/>
      <c r="AQP58" s="7"/>
      <c r="AQQ58" s="7"/>
      <c r="AQR58" s="7"/>
      <c r="AQS58" s="7"/>
      <c r="AQT58" s="7"/>
      <c r="AQU58" s="7"/>
      <c r="AQV58" s="7"/>
      <c r="AQW58" s="7"/>
      <c r="AQX58" s="7"/>
      <c r="AQY58" s="7"/>
      <c r="AQZ58" s="7"/>
      <c r="ARA58" s="7"/>
      <c r="ARB58" s="7"/>
      <c r="ARC58" s="7"/>
      <c r="ARD58" s="7"/>
      <c r="ARE58" s="7"/>
      <c r="ARF58" s="7"/>
      <c r="ARG58" s="7"/>
      <c r="ARH58" s="7"/>
      <c r="ARI58" s="7"/>
      <c r="ARJ58" s="7"/>
      <c r="ARK58" s="7"/>
      <c r="ARL58" s="7"/>
      <c r="ARM58" s="7"/>
      <c r="ARN58" s="7"/>
      <c r="ARO58" s="7"/>
      <c r="ARP58" s="7"/>
      <c r="ARQ58" s="7"/>
      <c r="ARR58" s="7"/>
      <c r="ARS58" s="7"/>
      <c r="ART58" s="7"/>
      <c r="ARU58" s="7"/>
      <c r="ARV58" s="7"/>
      <c r="ARW58" s="7"/>
      <c r="ARX58" s="7"/>
      <c r="ARY58" s="7"/>
      <c r="ARZ58" s="7"/>
      <c r="ASA58" s="7"/>
      <c r="ASB58" s="7"/>
      <c r="ASC58" s="7"/>
      <c r="ASD58" s="7"/>
      <c r="ASE58" s="7"/>
      <c r="ASF58" s="7"/>
      <c r="ASG58" s="7"/>
      <c r="ASH58" s="7"/>
      <c r="ASI58" s="7"/>
      <c r="ASJ58" s="7"/>
      <c r="ASK58" s="7"/>
      <c r="ASL58" s="7"/>
      <c r="ASM58" s="7"/>
      <c r="ASN58" s="7"/>
      <c r="ASO58" s="7"/>
      <c r="ASP58" s="7"/>
      <c r="ASQ58" s="7"/>
      <c r="ASR58" s="7"/>
      <c r="ASS58" s="7"/>
      <c r="AST58" s="7"/>
      <c r="ASU58" s="7"/>
      <c r="ASV58" s="7"/>
      <c r="ASW58" s="7"/>
      <c r="ASX58" s="7"/>
      <c r="ASY58" s="7"/>
      <c r="ASZ58" s="7"/>
      <c r="ATA58" s="7"/>
      <c r="ATB58" s="7"/>
      <c r="ATC58" s="7"/>
      <c r="ATD58" s="7"/>
      <c r="ATE58" s="7"/>
      <c r="ATF58" s="7"/>
      <c r="ATG58" s="7"/>
      <c r="ATH58" s="7"/>
      <c r="ATI58" s="7"/>
      <c r="ATJ58" s="7"/>
      <c r="ATK58" s="7"/>
      <c r="ATL58" s="7"/>
      <c r="ATM58" s="7"/>
      <c r="ATN58" s="7"/>
      <c r="ATO58" s="7"/>
      <c r="ATP58" s="7"/>
      <c r="ATQ58" s="7"/>
      <c r="ATR58" s="7"/>
      <c r="ATS58" s="7"/>
      <c r="ATT58" s="7"/>
      <c r="ATU58" s="7"/>
      <c r="ATV58" s="7"/>
      <c r="ATW58" s="7"/>
      <c r="ATX58" s="7"/>
      <c r="ATY58" s="7"/>
      <c r="ATZ58" s="7"/>
      <c r="AUA58" s="7"/>
      <c r="AUB58" s="7"/>
      <c r="AUC58" s="7"/>
      <c r="AUD58" s="7"/>
      <c r="AUE58" s="7"/>
      <c r="AUF58" s="7"/>
      <c r="AUG58" s="7"/>
      <c r="AUH58" s="7"/>
      <c r="AUI58" s="7"/>
      <c r="AUJ58" s="7"/>
      <c r="AUK58" s="7"/>
      <c r="AUL58" s="7"/>
      <c r="AUM58" s="7"/>
      <c r="AUN58" s="7"/>
      <c r="AUO58" s="7"/>
      <c r="AUP58" s="7"/>
      <c r="AUQ58" s="7"/>
      <c r="AUR58" s="7"/>
      <c r="AUS58" s="7"/>
      <c r="AUT58" s="7"/>
      <c r="AUU58" s="7"/>
      <c r="AUV58" s="7"/>
      <c r="AUW58" s="7"/>
      <c r="AUX58" s="7"/>
      <c r="AUY58" s="7"/>
      <c r="AUZ58" s="7"/>
      <c r="AVA58" s="7"/>
      <c r="AVB58" s="7"/>
      <c r="AVC58" s="7"/>
      <c r="AVD58" s="7"/>
      <c r="AVE58" s="7"/>
      <c r="AVF58" s="7"/>
      <c r="AVG58" s="7"/>
      <c r="AVH58" s="7"/>
      <c r="AVI58" s="7"/>
      <c r="AVJ58" s="7"/>
      <c r="AVK58" s="7"/>
      <c r="AVL58" s="7"/>
      <c r="AVM58" s="7"/>
      <c r="AVN58" s="7"/>
      <c r="AVO58" s="7"/>
      <c r="AVP58" s="7"/>
      <c r="AVQ58" s="7"/>
      <c r="AVR58" s="7"/>
      <c r="AVS58" s="7"/>
      <c r="AVT58" s="7"/>
      <c r="AVU58" s="7"/>
      <c r="AVV58" s="7"/>
      <c r="AVW58" s="7"/>
      <c r="AVX58" s="7"/>
      <c r="AVY58" s="7"/>
      <c r="AVZ58" s="7"/>
      <c r="AWA58" s="7"/>
      <c r="AWB58" s="7"/>
      <c r="AWC58" s="7"/>
      <c r="AWD58" s="7"/>
      <c r="AWE58" s="7"/>
      <c r="AWF58" s="7"/>
      <c r="AWG58" s="7"/>
      <c r="AWH58" s="7"/>
      <c r="AWI58" s="7"/>
      <c r="AWJ58" s="7"/>
      <c r="AWK58" s="7"/>
      <c r="AWL58" s="7"/>
      <c r="AWM58" s="7"/>
      <c r="AWN58" s="7"/>
      <c r="AWO58" s="7"/>
      <c r="AWP58" s="7"/>
      <c r="AWQ58" s="7"/>
      <c r="AWR58" s="7"/>
      <c r="AWS58" s="7"/>
      <c r="AWT58" s="7"/>
      <c r="AWU58" s="7"/>
      <c r="AWV58" s="7"/>
      <c r="AWW58" s="7"/>
      <c r="AWX58" s="7"/>
    </row>
    <row r="59" spans="1:1298" ht="18.75" x14ac:dyDescent="0.25">
      <c r="A59" s="1" t="s">
        <v>209</v>
      </c>
      <c r="B59" s="30">
        <v>4742.09</v>
      </c>
      <c r="C59" s="31">
        <f>B59*C62/B62</f>
        <v>96.355883144100929</v>
      </c>
      <c r="D59" s="40"/>
      <c r="E59" s="30"/>
      <c r="G59" s="6">
        <v>4742.09</v>
      </c>
      <c r="H59" s="6">
        <f>G59*H62/G62</f>
        <v>0.91229281904343562</v>
      </c>
    </row>
    <row r="60" spans="1:1298" ht="18.75" x14ac:dyDescent="0.25">
      <c r="A60" s="1" t="s">
        <v>84</v>
      </c>
      <c r="B60" s="30">
        <v>44.31</v>
      </c>
      <c r="C60" s="31">
        <f>B60*C62/B62</f>
        <v>0.90034756449479292</v>
      </c>
      <c r="D60" s="40">
        <v>2</v>
      </c>
      <c r="E60" s="30">
        <f>D60*E62/D62</f>
        <v>11.045</v>
      </c>
      <c r="G60" s="6">
        <v>44.31</v>
      </c>
      <c r="H60" s="6">
        <f>G60*H62/G62</f>
        <v>8.5244469868380052E-3</v>
      </c>
    </row>
    <row r="61" spans="1:1298" ht="18.75" x14ac:dyDescent="0.25">
      <c r="A61" s="1" t="s">
        <v>208</v>
      </c>
      <c r="B61" s="30">
        <v>1087.33</v>
      </c>
      <c r="C61" s="31">
        <f>B61*C62/B62</f>
        <v>22.093769291404264</v>
      </c>
      <c r="D61" s="40">
        <v>26</v>
      </c>
      <c r="E61" s="30">
        <f>D61*E62/D62</f>
        <v>143.58500000000001</v>
      </c>
      <c r="G61" s="6">
        <v>1087.33</v>
      </c>
      <c r="H61" s="6">
        <f>G61*H62/G62</f>
        <v>0.20918273396972617</v>
      </c>
    </row>
    <row r="62" spans="1:1298" s="5" customFormat="1" ht="18.75" x14ac:dyDescent="0.25">
      <c r="A62" s="4"/>
      <c r="B62" s="32">
        <f>SUM(B59:B61)</f>
        <v>5873.7300000000005</v>
      </c>
      <c r="C62" s="33">
        <v>119.35</v>
      </c>
      <c r="D62" s="41">
        <f>SUM(D60:D61)</f>
        <v>28</v>
      </c>
      <c r="E62" s="32">
        <v>154.63</v>
      </c>
      <c r="F62" s="7"/>
      <c r="G62" s="7">
        <v>5873.7300000000005</v>
      </c>
      <c r="H62" s="7">
        <f>0.24+0.89</f>
        <v>1.1299999999999999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7"/>
      <c r="NH62" s="7"/>
      <c r="NI62" s="7"/>
      <c r="NJ62" s="7"/>
      <c r="NK62" s="7"/>
      <c r="NL62" s="7"/>
      <c r="NM62" s="7"/>
      <c r="NN62" s="7"/>
      <c r="NO62" s="7"/>
      <c r="NP62" s="7"/>
      <c r="NQ62" s="7"/>
      <c r="NR62" s="7"/>
      <c r="NS62" s="7"/>
      <c r="NT62" s="7"/>
      <c r="NU62" s="7"/>
      <c r="NV62" s="7"/>
      <c r="NW62" s="7"/>
      <c r="NX62" s="7"/>
      <c r="NY62" s="7"/>
      <c r="NZ62" s="7"/>
      <c r="OA62" s="7"/>
      <c r="OB62" s="7"/>
      <c r="OC62" s="7"/>
      <c r="OD62" s="7"/>
      <c r="OE62" s="7"/>
      <c r="OF62" s="7"/>
      <c r="OG62" s="7"/>
      <c r="OH62" s="7"/>
      <c r="OI62" s="7"/>
      <c r="OJ62" s="7"/>
      <c r="OK62" s="7"/>
      <c r="OL62" s="7"/>
      <c r="OM62" s="7"/>
      <c r="ON62" s="7"/>
      <c r="OO62" s="7"/>
      <c r="OP62" s="7"/>
      <c r="OQ62" s="7"/>
      <c r="OR62" s="7"/>
      <c r="OS62" s="7"/>
      <c r="OT62" s="7"/>
      <c r="OU62" s="7"/>
      <c r="OV62" s="7"/>
      <c r="OW62" s="7"/>
      <c r="OX62" s="7"/>
      <c r="OY62" s="7"/>
      <c r="OZ62" s="7"/>
      <c r="PA62" s="7"/>
      <c r="PB62" s="7"/>
      <c r="PC62" s="7"/>
      <c r="PD62" s="7"/>
      <c r="PE62" s="7"/>
      <c r="PF62" s="7"/>
      <c r="PG62" s="7"/>
      <c r="PH62" s="7"/>
      <c r="PI62" s="7"/>
      <c r="PJ62" s="7"/>
      <c r="PK62" s="7"/>
      <c r="PL62" s="7"/>
      <c r="PM62" s="7"/>
      <c r="PN62" s="7"/>
      <c r="PO62" s="7"/>
      <c r="PP62" s="7"/>
      <c r="PQ62" s="7"/>
      <c r="PR62" s="7"/>
      <c r="PS62" s="7"/>
      <c r="PT62" s="7"/>
      <c r="PU62" s="7"/>
      <c r="PV62" s="7"/>
      <c r="PW62" s="7"/>
      <c r="PX62" s="7"/>
      <c r="PY62" s="7"/>
      <c r="PZ62" s="7"/>
      <c r="QA62" s="7"/>
      <c r="QB62" s="7"/>
      <c r="QC62" s="7"/>
      <c r="QD62" s="7"/>
      <c r="QE62" s="7"/>
      <c r="QF62" s="7"/>
      <c r="QG62" s="7"/>
      <c r="QH62" s="7"/>
      <c r="QI62" s="7"/>
      <c r="QJ62" s="7"/>
      <c r="QK62" s="7"/>
      <c r="QL62" s="7"/>
      <c r="QM62" s="7"/>
      <c r="QN62" s="7"/>
      <c r="QO62" s="7"/>
      <c r="QP62" s="7"/>
      <c r="QQ62" s="7"/>
      <c r="QR62" s="7"/>
      <c r="QS62" s="7"/>
      <c r="QT62" s="7"/>
      <c r="QU62" s="7"/>
      <c r="QV62" s="7"/>
      <c r="QW62" s="7"/>
      <c r="QX62" s="7"/>
      <c r="QY62" s="7"/>
      <c r="QZ62" s="7"/>
      <c r="RA62" s="7"/>
      <c r="RB62" s="7"/>
      <c r="RC62" s="7"/>
      <c r="RD62" s="7"/>
      <c r="RE62" s="7"/>
      <c r="RF62" s="7"/>
      <c r="RG62" s="7"/>
      <c r="RH62" s="7"/>
      <c r="RI62" s="7"/>
      <c r="RJ62" s="7"/>
      <c r="RK62" s="7"/>
      <c r="RL62" s="7"/>
      <c r="RM62" s="7"/>
      <c r="RN62" s="7"/>
      <c r="RO62" s="7"/>
      <c r="RP62" s="7"/>
      <c r="RQ62" s="7"/>
      <c r="RR62" s="7"/>
      <c r="RS62" s="7"/>
      <c r="RT62" s="7"/>
      <c r="RU62" s="7"/>
      <c r="RV62" s="7"/>
      <c r="RW62" s="7"/>
      <c r="RX62" s="7"/>
      <c r="RY62" s="7"/>
      <c r="RZ62" s="7"/>
      <c r="SA62" s="7"/>
      <c r="SB62" s="7"/>
      <c r="SC62" s="7"/>
      <c r="SD62" s="7"/>
      <c r="SE62" s="7"/>
      <c r="SF62" s="7"/>
      <c r="SG62" s="7"/>
      <c r="SH62" s="7"/>
      <c r="SI62" s="7"/>
      <c r="SJ62" s="7"/>
      <c r="SK62" s="7"/>
      <c r="SL62" s="7"/>
      <c r="SM62" s="7"/>
      <c r="SN62" s="7"/>
      <c r="SO62" s="7"/>
      <c r="SP62" s="7"/>
      <c r="SQ62" s="7"/>
      <c r="SR62" s="7"/>
      <c r="SS62" s="7"/>
      <c r="ST62" s="7"/>
      <c r="SU62" s="7"/>
      <c r="SV62" s="7"/>
      <c r="SW62" s="7"/>
      <c r="SX62" s="7"/>
      <c r="SY62" s="7"/>
      <c r="SZ62" s="7"/>
      <c r="TA62" s="7"/>
      <c r="TB62" s="7"/>
      <c r="TC62" s="7"/>
      <c r="TD62" s="7"/>
      <c r="TE62" s="7"/>
      <c r="TF62" s="7"/>
      <c r="TG62" s="7"/>
      <c r="TH62" s="7"/>
      <c r="TI62" s="7"/>
      <c r="TJ62" s="7"/>
      <c r="TK62" s="7"/>
      <c r="TL62" s="7"/>
      <c r="TM62" s="7"/>
      <c r="TN62" s="7"/>
      <c r="TO62" s="7"/>
      <c r="TP62" s="7"/>
      <c r="TQ62" s="7"/>
      <c r="TR62" s="7"/>
      <c r="TS62" s="7"/>
      <c r="TT62" s="7"/>
      <c r="TU62" s="7"/>
      <c r="TV62" s="7"/>
      <c r="TW62" s="7"/>
      <c r="TX62" s="7"/>
      <c r="TY62" s="7"/>
      <c r="TZ62" s="7"/>
      <c r="UA62" s="7"/>
      <c r="UB62" s="7"/>
      <c r="UC62" s="7"/>
      <c r="UD62" s="7"/>
      <c r="UE62" s="7"/>
      <c r="UF62" s="7"/>
      <c r="UG62" s="7"/>
      <c r="UH62" s="7"/>
      <c r="UI62" s="7"/>
      <c r="UJ62" s="7"/>
      <c r="UK62" s="7"/>
      <c r="UL62" s="7"/>
      <c r="UM62" s="7"/>
      <c r="UN62" s="7"/>
      <c r="UO62" s="7"/>
      <c r="UP62" s="7"/>
      <c r="UQ62" s="7"/>
      <c r="UR62" s="7"/>
      <c r="US62" s="7"/>
      <c r="UT62" s="7"/>
      <c r="UU62" s="7"/>
      <c r="UV62" s="7"/>
      <c r="UW62" s="7"/>
      <c r="UX62" s="7"/>
      <c r="UY62" s="7"/>
      <c r="UZ62" s="7"/>
      <c r="VA62" s="7"/>
      <c r="VB62" s="7"/>
      <c r="VC62" s="7"/>
      <c r="VD62" s="7"/>
      <c r="VE62" s="7"/>
      <c r="VF62" s="7"/>
      <c r="VG62" s="7"/>
      <c r="VH62" s="7"/>
      <c r="VI62" s="7"/>
      <c r="VJ62" s="7"/>
      <c r="VK62" s="7"/>
      <c r="VL62" s="7"/>
      <c r="VM62" s="7"/>
      <c r="VN62" s="7"/>
      <c r="VO62" s="7"/>
      <c r="VP62" s="7"/>
      <c r="VQ62" s="7"/>
      <c r="VR62" s="7"/>
      <c r="VS62" s="7"/>
      <c r="VT62" s="7"/>
      <c r="VU62" s="7"/>
      <c r="VV62" s="7"/>
      <c r="VW62" s="7"/>
      <c r="VX62" s="7"/>
      <c r="VY62" s="7"/>
      <c r="VZ62" s="7"/>
      <c r="WA62" s="7"/>
      <c r="WB62" s="7"/>
      <c r="WC62" s="7"/>
      <c r="WD62" s="7"/>
      <c r="WE62" s="7"/>
      <c r="WF62" s="7"/>
      <c r="WG62" s="7"/>
      <c r="WH62" s="7"/>
      <c r="WI62" s="7"/>
      <c r="WJ62" s="7"/>
      <c r="WK62" s="7"/>
      <c r="WL62" s="7"/>
      <c r="WM62" s="7"/>
      <c r="WN62" s="7"/>
      <c r="WO62" s="7"/>
      <c r="WP62" s="7"/>
      <c r="WQ62" s="7"/>
      <c r="WR62" s="7"/>
      <c r="WS62" s="7"/>
      <c r="WT62" s="7"/>
      <c r="WU62" s="7"/>
      <c r="WV62" s="7"/>
      <c r="WW62" s="7"/>
      <c r="WX62" s="7"/>
      <c r="WY62" s="7"/>
      <c r="WZ62" s="7"/>
      <c r="XA62" s="7"/>
      <c r="XB62" s="7"/>
      <c r="XC62" s="7"/>
      <c r="XD62" s="7"/>
      <c r="XE62" s="7"/>
      <c r="XF62" s="7"/>
      <c r="XG62" s="7"/>
      <c r="XH62" s="7"/>
      <c r="XI62" s="7"/>
      <c r="XJ62" s="7"/>
      <c r="XK62" s="7"/>
      <c r="XL62" s="7"/>
      <c r="XM62" s="7"/>
      <c r="XN62" s="7"/>
      <c r="XO62" s="7"/>
      <c r="XP62" s="7"/>
      <c r="XQ62" s="7"/>
      <c r="XR62" s="7"/>
      <c r="XS62" s="7"/>
      <c r="XT62" s="7"/>
      <c r="XU62" s="7"/>
      <c r="XV62" s="7"/>
      <c r="XW62" s="7"/>
      <c r="XX62" s="7"/>
      <c r="XY62" s="7"/>
      <c r="XZ62" s="7"/>
      <c r="YA62" s="7"/>
      <c r="YB62" s="7"/>
      <c r="YC62" s="7"/>
      <c r="YD62" s="7"/>
      <c r="YE62" s="7"/>
      <c r="YF62" s="7"/>
      <c r="YG62" s="7"/>
      <c r="YH62" s="7"/>
      <c r="YI62" s="7"/>
      <c r="YJ62" s="7"/>
      <c r="YK62" s="7"/>
      <c r="YL62" s="7"/>
      <c r="YM62" s="7"/>
      <c r="YN62" s="7"/>
      <c r="YO62" s="7"/>
      <c r="YP62" s="7"/>
      <c r="YQ62" s="7"/>
      <c r="YR62" s="7"/>
      <c r="YS62" s="7"/>
      <c r="YT62" s="7"/>
      <c r="YU62" s="7"/>
      <c r="YV62" s="7"/>
      <c r="YW62" s="7"/>
      <c r="YX62" s="7"/>
      <c r="YY62" s="7"/>
      <c r="YZ62" s="7"/>
      <c r="ZA62" s="7"/>
      <c r="ZB62" s="7"/>
      <c r="ZC62" s="7"/>
      <c r="ZD62" s="7"/>
      <c r="ZE62" s="7"/>
      <c r="ZF62" s="7"/>
      <c r="ZG62" s="7"/>
      <c r="ZH62" s="7"/>
      <c r="ZI62" s="7"/>
      <c r="ZJ62" s="7"/>
      <c r="ZK62" s="7"/>
      <c r="ZL62" s="7"/>
      <c r="ZM62" s="7"/>
      <c r="ZN62" s="7"/>
      <c r="ZO62" s="7"/>
      <c r="ZP62" s="7"/>
      <c r="ZQ62" s="7"/>
      <c r="ZR62" s="7"/>
      <c r="ZS62" s="7"/>
      <c r="ZT62" s="7"/>
      <c r="ZU62" s="7"/>
      <c r="ZV62" s="7"/>
      <c r="ZW62" s="7"/>
      <c r="ZX62" s="7"/>
      <c r="ZY62" s="7"/>
      <c r="ZZ62" s="7"/>
      <c r="AAA62" s="7"/>
      <c r="AAB62" s="7"/>
      <c r="AAC62" s="7"/>
      <c r="AAD62" s="7"/>
      <c r="AAE62" s="7"/>
      <c r="AAF62" s="7"/>
      <c r="AAG62" s="7"/>
      <c r="AAH62" s="7"/>
      <c r="AAI62" s="7"/>
      <c r="AAJ62" s="7"/>
      <c r="AAK62" s="7"/>
      <c r="AAL62" s="7"/>
      <c r="AAM62" s="7"/>
      <c r="AAN62" s="7"/>
      <c r="AAO62" s="7"/>
      <c r="AAP62" s="7"/>
      <c r="AAQ62" s="7"/>
      <c r="AAR62" s="7"/>
      <c r="AAS62" s="7"/>
      <c r="AAT62" s="7"/>
      <c r="AAU62" s="7"/>
      <c r="AAV62" s="7"/>
      <c r="AAW62" s="7"/>
      <c r="AAX62" s="7"/>
      <c r="AAY62" s="7"/>
      <c r="AAZ62" s="7"/>
      <c r="ABA62" s="7"/>
      <c r="ABB62" s="7"/>
      <c r="ABC62" s="7"/>
      <c r="ABD62" s="7"/>
      <c r="ABE62" s="7"/>
      <c r="ABF62" s="7"/>
      <c r="ABG62" s="7"/>
      <c r="ABH62" s="7"/>
      <c r="ABI62" s="7"/>
      <c r="ABJ62" s="7"/>
      <c r="ABK62" s="7"/>
      <c r="ABL62" s="7"/>
      <c r="ABM62" s="7"/>
      <c r="ABN62" s="7"/>
      <c r="ABO62" s="7"/>
      <c r="ABP62" s="7"/>
      <c r="ABQ62" s="7"/>
      <c r="ABR62" s="7"/>
      <c r="ABS62" s="7"/>
      <c r="ABT62" s="7"/>
      <c r="ABU62" s="7"/>
      <c r="ABV62" s="7"/>
      <c r="ABW62" s="7"/>
      <c r="ABX62" s="7"/>
      <c r="ABY62" s="7"/>
      <c r="ABZ62" s="7"/>
      <c r="ACA62" s="7"/>
      <c r="ACB62" s="7"/>
      <c r="ACC62" s="7"/>
      <c r="ACD62" s="7"/>
      <c r="ACE62" s="7"/>
      <c r="ACF62" s="7"/>
      <c r="ACG62" s="7"/>
      <c r="ACH62" s="7"/>
      <c r="ACI62" s="7"/>
      <c r="ACJ62" s="7"/>
      <c r="ACK62" s="7"/>
      <c r="ACL62" s="7"/>
      <c r="ACM62" s="7"/>
      <c r="ACN62" s="7"/>
      <c r="ACO62" s="7"/>
      <c r="ACP62" s="7"/>
      <c r="ACQ62" s="7"/>
      <c r="ACR62" s="7"/>
      <c r="ACS62" s="7"/>
      <c r="ACT62" s="7"/>
      <c r="ACU62" s="7"/>
      <c r="ACV62" s="7"/>
      <c r="ACW62" s="7"/>
      <c r="ACX62" s="7"/>
      <c r="ACY62" s="7"/>
      <c r="ACZ62" s="7"/>
      <c r="ADA62" s="7"/>
      <c r="ADB62" s="7"/>
      <c r="ADC62" s="7"/>
      <c r="ADD62" s="7"/>
      <c r="ADE62" s="7"/>
      <c r="ADF62" s="7"/>
      <c r="ADG62" s="7"/>
      <c r="ADH62" s="7"/>
      <c r="ADI62" s="7"/>
      <c r="ADJ62" s="7"/>
      <c r="ADK62" s="7"/>
      <c r="ADL62" s="7"/>
      <c r="ADM62" s="7"/>
      <c r="ADN62" s="7"/>
      <c r="ADO62" s="7"/>
      <c r="ADP62" s="7"/>
      <c r="ADQ62" s="7"/>
      <c r="ADR62" s="7"/>
      <c r="ADS62" s="7"/>
      <c r="ADT62" s="7"/>
      <c r="ADU62" s="7"/>
      <c r="ADV62" s="7"/>
      <c r="ADW62" s="7"/>
      <c r="ADX62" s="7"/>
      <c r="ADY62" s="7"/>
      <c r="ADZ62" s="7"/>
      <c r="AEA62" s="7"/>
      <c r="AEB62" s="7"/>
      <c r="AEC62" s="7"/>
      <c r="AED62" s="7"/>
      <c r="AEE62" s="7"/>
      <c r="AEF62" s="7"/>
      <c r="AEG62" s="7"/>
      <c r="AEH62" s="7"/>
      <c r="AEI62" s="7"/>
      <c r="AEJ62" s="7"/>
      <c r="AEK62" s="7"/>
      <c r="AEL62" s="7"/>
      <c r="AEM62" s="7"/>
      <c r="AEN62" s="7"/>
      <c r="AEO62" s="7"/>
      <c r="AEP62" s="7"/>
      <c r="AEQ62" s="7"/>
      <c r="AER62" s="7"/>
      <c r="AES62" s="7"/>
      <c r="AET62" s="7"/>
      <c r="AEU62" s="7"/>
      <c r="AEV62" s="7"/>
      <c r="AEW62" s="7"/>
      <c r="AEX62" s="7"/>
      <c r="AEY62" s="7"/>
      <c r="AEZ62" s="7"/>
      <c r="AFA62" s="7"/>
      <c r="AFB62" s="7"/>
      <c r="AFC62" s="7"/>
      <c r="AFD62" s="7"/>
      <c r="AFE62" s="7"/>
      <c r="AFF62" s="7"/>
      <c r="AFG62" s="7"/>
      <c r="AFH62" s="7"/>
      <c r="AFI62" s="7"/>
      <c r="AFJ62" s="7"/>
      <c r="AFK62" s="7"/>
      <c r="AFL62" s="7"/>
      <c r="AFM62" s="7"/>
      <c r="AFN62" s="7"/>
      <c r="AFO62" s="7"/>
      <c r="AFP62" s="7"/>
      <c r="AFQ62" s="7"/>
      <c r="AFR62" s="7"/>
      <c r="AFS62" s="7"/>
      <c r="AFT62" s="7"/>
      <c r="AFU62" s="7"/>
      <c r="AFV62" s="7"/>
      <c r="AFW62" s="7"/>
      <c r="AFX62" s="7"/>
      <c r="AFY62" s="7"/>
      <c r="AFZ62" s="7"/>
      <c r="AGA62" s="7"/>
      <c r="AGB62" s="7"/>
      <c r="AGC62" s="7"/>
      <c r="AGD62" s="7"/>
      <c r="AGE62" s="7"/>
      <c r="AGF62" s="7"/>
      <c r="AGG62" s="7"/>
      <c r="AGH62" s="7"/>
      <c r="AGI62" s="7"/>
      <c r="AGJ62" s="7"/>
      <c r="AGK62" s="7"/>
      <c r="AGL62" s="7"/>
      <c r="AGM62" s="7"/>
      <c r="AGN62" s="7"/>
      <c r="AGO62" s="7"/>
      <c r="AGP62" s="7"/>
      <c r="AGQ62" s="7"/>
      <c r="AGR62" s="7"/>
      <c r="AGS62" s="7"/>
      <c r="AGT62" s="7"/>
      <c r="AGU62" s="7"/>
      <c r="AGV62" s="7"/>
      <c r="AGW62" s="7"/>
      <c r="AGX62" s="7"/>
      <c r="AGY62" s="7"/>
      <c r="AGZ62" s="7"/>
      <c r="AHA62" s="7"/>
      <c r="AHB62" s="7"/>
      <c r="AHC62" s="7"/>
      <c r="AHD62" s="7"/>
      <c r="AHE62" s="7"/>
      <c r="AHF62" s="7"/>
      <c r="AHG62" s="7"/>
      <c r="AHH62" s="7"/>
      <c r="AHI62" s="7"/>
      <c r="AHJ62" s="7"/>
      <c r="AHK62" s="7"/>
      <c r="AHL62" s="7"/>
      <c r="AHM62" s="7"/>
      <c r="AHN62" s="7"/>
      <c r="AHO62" s="7"/>
      <c r="AHP62" s="7"/>
      <c r="AHQ62" s="7"/>
      <c r="AHR62" s="7"/>
      <c r="AHS62" s="7"/>
      <c r="AHT62" s="7"/>
      <c r="AHU62" s="7"/>
      <c r="AHV62" s="7"/>
      <c r="AHW62" s="7"/>
      <c r="AHX62" s="7"/>
      <c r="AHY62" s="7"/>
      <c r="AHZ62" s="7"/>
      <c r="AIA62" s="7"/>
      <c r="AIB62" s="7"/>
      <c r="AIC62" s="7"/>
      <c r="AID62" s="7"/>
      <c r="AIE62" s="7"/>
      <c r="AIF62" s="7"/>
      <c r="AIG62" s="7"/>
      <c r="AIH62" s="7"/>
      <c r="AII62" s="7"/>
      <c r="AIJ62" s="7"/>
      <c r="AIK62" s="7"/>
      <c r="AIL62" s="7"/>
      <c r="AIM62" s="7"/>
      <c r="AIN62" s="7"/>
      <c r="AIO62" s="7"/>
      <c r="AIP62" s="7"/>
      <c r="AIQ62" s="7"/>
      <c r="AIR62" s="7"/>
      <c r="AIS62" s="7"/>
      <c r="AIT62" s="7"/>
      <c r="AIU62" s="7"/>
      <c r="AIV62" s="7"/>
      <c r="AIW62" s="7"/>
      <c r="AIX62" s="7"/>
      <c r="AIY62" s="7"/>
      <c r="AIZ62" s="7"/>
      <c r="AJA62" s="7"/>
      <c r="AJB62" s="7"/>
      <c r="AJC62" s="7"/>
      <c r="AJD62" s="7"/>
      <c r="AJE62" s="7"/>
      <c r="AJF62" s="7"/>
      <c r="AJG62" s="7"/>
      <c r="AJH62" s="7"/>
      <c r="AJI62" s="7"/>
      <c r="AJJ62" s="7"/>
      <c r="AJK62" s="7"/>
      <c r="AJL62" s="7"/>
      <c r="AJM62" s="7"/>
      <c r="AJN62" s="7"/>
      <c r="AJO62" s="7"/>
      <c r="AJP62" s="7"/>
      <c r="AJQ62" s="7"/>
      <c r="AJR62" s="7"/>
      <c r="AJS62" s="7"/>
      <c r="AJT62" s="7"/>
      <c r="AJU62" s="7"/>
      <c r="AJV62" s="7"/>
      <c r="AJW62" s="7"/>
      <c r="AJX62" s="7"/>
      <c r="AJY62" s="7"/>
      <c r="AJZ62" s="7"/>
      <c r="AKA62" s="7"/>
      <c r="AKB62" s="7"/>
      <c r="AKC62" s="7"/>
      <c r="AKD62" s="7"/>
      <c r="AKE62" s="7"/>
      <c r="AKF62" s="7"/>
      <c r="AKG62" s="7"/>
      <c r="AKH62" s="7"/>
      <c r="AKI62" s="7"/>
      <c r="AKJ62" s="7"/>
      <c r="AKK62" s="7"/>
      <c r="AKL62" s="7"/>
      <c r="AKM62" s="7"/>
      <c r="AKN62" s="7"/>
      <c r="AKO62" s="7"/>
      <c r="AKP62" s="7"/>
      <c r="AKQ62" s="7"/>
      <c r="AKR62" s="7"/>
      <c r="AKS62" s="7"/>
      <c r="AKT62" s="7"/>
      <c r="AKU62" s="7"/>
      <c r="AKV62" s="7"/>
      <c r="AKW62" s="7"/>
      <c r="AKX62" s="7"/>
      <c r="AKY62" s="7"/>
      <c r="AKZ62" s="7"/>
      <c r="ALA62" s="7"/>
      <c r="ALB62" s="7"/>
      <c r="ALC62" s="7"/>
      <c r="ALD62" s="7"/>
      <c r="ALE62" s="7"/>
      <c r="ALF62" s="7"/>
      <c r="ALG62" s="7"/>
      <c r="ALH62" s="7"/>
      <c r="ALI62" s="7"/>
      <c r="ALJ62" s="7"/>
      <c r="ALK62" s="7"/>
      <c r="ALL62" s="7"/>
      <c r="ALM62" s="7"/>
      <c r="ALN62" s="7"/>
      <c r="ALO62" s="7"/>
      <c r="ALP62" s="7"/>
      <c r="ALQ62" s="7"/>
      <c r="ALR62" s="7"/>
      <c r="ALS62" s="7"/>
      <c r="ALT62" s="7"/>
      <c r="ALU62" s="7"/>
      <c r="ALV62" s="7"/>
      <c r="ALW62" s="7"/>
      <c r="ALX62" s="7"/>
      <c r="ALY62" s="7"/>
      <c r="ALZ62" s="7"/>
      <c r="AMA62" s="7"/>
      <c r="AMB62" s="7"/>
      <c r="AMC62" s="7"/>
      <c r="AMD62" s="7"/>
      <c r="AME62" s="7"/>
      <c r="AMF62" s="7"/>
      <c r="AMG62" s="7"/>
      <c r="AMH62" s="7"/>
      <c r="AMI62" s="7"/>
      <c r="AMJ62" s="7"/>
      <c r="AMK62" s="7"/>
      <c r="AML62" s="7"/>
      <c r="AMM62" s="7"/>
      <c r="AMN62" s="7"/>
      <c r="AMO62" s="7"/>
      <c r="AMP62" s="7"/>
      <c r="AMQ62" s="7"/>
      <c r="AMR62" s="7"/>
      <c r="AMS62" s="7"/>
      <c r="AMT62" s="7"/>
      <c r="AMU62" s="7"/>
      <c r="AMV62" s="7"/>
      <c r="AMW62" s="7"/>
      <c r="AMX62" s="7"/>
      <c r="AMY62" s="7"/>
      <c r="AMZ62" s="7"/>
      <c r="ANA62" s="7"/>
      <c r="ANB62" s="7"/>
      <c r="ANC62" s="7"/>
      <c r="AND62" s="7"/>
      <c r="ANE62" s="7"/>
      <c r="ANF62" s="7"/>
      <c r="ANG62" s="7"/>
      <c r="ANH62" s="7"/>
      <c r="ANI62" s="7"/>
      <c r="ANJ62" s="7"/>
      <c r="ANK62" s="7"/>
      <c r="ANL62" s="7"/>
      <c r="ANM62" s="7"/>
      <c r="ANN62" s="7"/>
      <c r="ANO62" s="7"/>
      <c r="ANP62" s="7"/>
      <c r="ANQ62" s="7"/>
      <c r="ANR62" s="7"/>
      <c r="ANS62" s="7"/>
      <c r="ANT62" s="7"/>
      <c r="ANU62" s="7"/>
      <c r="ANV62" s="7"/>
      <c r="ANW62" s="7"/>
      <c r="ANX62" s="7"/>
      <c r="ANY62" s="7"/>
      <c r="ANZ62" s="7"/>
      <c r="AOA62" s="7"/>
      <c r="AOB62" s="7"/>
      <c r="AOC62" s="7"/>
      <c r="AOD62" s="7"/>
      <c r="AOE62" s="7"/>
      <c r="AOF62" s="7"/>
      <c r="AOG62" s="7"/>
      <c r="AOH62" s="7"/>
      <c r="AOI62" s="7"/>
      <c r="AOJ62" s="7"/>
      <c r="AOK62" s="7"/>
      <c r="AOL62" s="7"/>
      <c r="AOM62" s="7"/>
      <c r="AON62" s="7"/>
      <c r="AOO62" s="7"/>
      <c r="AOP62" s="7"/>
      <c r="AOQ62" s="7"/>
      <c r="AOR62" s="7"/>
      <c r="AOS62" s="7"/>
      <c r="AOT62" s="7"/>
      <c r="AOU62" s="7"/>
      <c r="AOV62" s="7"/>
      <c r="AOW62" s="7"/>
      <c r="AOX62" s="7"/>
      <c r="AOY62" s="7"/>
      <c r="AOZ62" s="7"/>
      <c r="APA62" s="7"/>
      <c r="APB62" s="7"/>
      <c r="APC62" s="7"/>
      <c r="APD62" s="7"/>
      <c r="APE62" s="7"/>
      <c r="APF62" s="7"/>
      <c r="APG62" s="7"/>
      <c r="APH62" s="7"/>
      <c r="API62" s="7"/>
      <c r="APJ62" s="7"/>
      <c r="APK62" s="7"/>
      <c r="APL62" s="7"/>
      <c r="APM62" s="7"/>
      <c r="APN62" s="7"/>
      <c r="APO62" s="7"/>
      <c r="APP62" s="7"/>
      <c r="APQ62" s="7"/>
      <c r="APR62" s="7"/>
      <c r="APS62" s="7"/>
      <c r="APT62" s="7"/>
      <c r="APU62" s="7"/>
      <c r="APV62" s="7"/>
      <c r="APW62" s="7"/>
      <c r="APX62" s="7"/>
      <c r="APY62" s="7"/>
      <c r="APZ62" s="7"/>
      <c r="AQA62" s="7"/>
      <c r="AQB62" s="7"/>
      <c r="AQC62" s="7"/>
      <c r="AQD62" s="7"/>
      <c r="AQE62" s="7"/>
      <c r="AQF62" s="7"/>
      <c r="AQG62" s="7"/>
      <c r="AQH62" s="7"/>
      <c r="AQI62" s="7"/>
      <c r="AQJ62" s="7"/>
      <c r="AQK62" s="7"/>
      <c r="AQL62" s="7"/>
      <c r="AQM62" s="7"/>
      <c r="AQN62" s="7"/>
      <c r="AQO62" s="7"/>
      <c r="AQP62" s="7"/>
      <c r="AQQ62" s="7"/>
      <c r="AQR62" s="7"/>
      <c r="AQS62" s="7"/>
      <c r="AQT62" s="7"/>
      <c r="AQU62" s="7"/>
      <c r="AQV62" s="7"/>
      <c r="AQW62" s="7"/>
      <c r="AQX62" s="7"/>
      <c r="AQY62" s="7"/>
      <c r="AQZ62" s="7"/>
      <c r="ARA62" s="7"/>
      <c r="ARB62" s="7"/>
      <c r="ARC62" s="7"/>
      <c r="ARD62" s="7"/>
      <c r="ARE62" s="7"/>
      <c r="ARF62" s="7"/>
      <c r="ARG62" s="7"/>
      <c r="ARH62" s="7"/>
      <c r="ARI62" s="7"/>
      <c r="ARJ62" s="7"/>
      <c r="ARK62" s="7"/>
      <c r="ARL62" s="7"/>
      <c r="ARM62" s="7"/>
      <c r="ARN62" s="7"/>
      <c r="ARO62" s="7"/>
      <c r="ARP62" s="7"/>
      <c r="ARQ62" s="7"/>
      <c r="ARR62" s="7"/>
      <c r="ARS62" s="7"/>
      <c r="ART62" s="7"/>
      <c r="ARU62" s="7"/>
      <c r="ARV62" s="7"/>
      <c r="ARW62" s="7"/>
      <c r="ARX62" s="7"/>
      <c r="ARY62" s="7"/>
      <c r="ARZ62" s="7"/>
      <c r="ASA62" s="7"/>
      <c r="ASB62" s="7"/>
      <c r="ASC62" s="7"/>
      <c r="ASD62" s="7"/>
      <c r="ASE62" s="7"/>
      <c r="ASF62" s="7"/>
      <c r="ASG62" s="7"/>
      <c r="ASH62" s="7"/>
      <c r="ASI62" s="7"/>
      <c r="ASJ62" s="7"/>
      <c r="ASK62" s="7"/>
      <c r="ASL62" s="7"/>
      <c r="ASM62" s="7"/>
      <c r="ASN62" s="7"/>
      <c r="ASO62" s="7"/>
      <c r="ASP62" s="7"/>
      <c r="ASQ62" s="7"/>
      <c r="ASR62" s="7"/>
      <c r="ASS62" s="7"/>
      <c r="AST62" s="7"/>
      <c r="ASU62" s="7"/>
      <c r="ASV62" s="7"/>
      <c r="ASW62" s="7"/>
      <c r="ASX62" s="7"/>
      <c r="ASY62" s="7"/>
      <c r="ASZ62" s="7"/>
      <c r="ATA62" s="7"/>
      <c r="ATB62" s="7"/>
      <c r="ATC62" s="7"/>
      <c r="ATD62" s="7"/>
      <c r="ATE62" s="7"/>
      <c r="ATF62" s="7"/>
      <c r="ATG62" s="7"/>
      <c r="ATH62" s="7"/>
      <c r="ATI62" s="7"/>
      <c r="ATJ62" s="7"/>
      <c r="ATK62" s="7"/>
      <c r="ATL62" s="7"/>
      <c r="ATM62" s="7"/>
      <c r="ATN62" s="7"/>
      <c r="ATO62" s="7"/>
      <c r="ATP62" s="7"/>
      <c r="ATQ62" s="7"/>
      <c r="ATR62" s="7"/>
      <c r="ATS62" s="7"/>
      <c r="ATT62" s="7"/>
      <c r="ATU62" s="7"/>
      <c r="ATV62" s="7"/>
      <c r="ATW62" s="7"/>
      <c r="ATX62" s="7"/>
      <c r="ATY62" s="7"/>
      <c r="ATZ62" s="7"/>
      <c r="AUA62" s="7"/>
      <c r="AUB62" s="7"/>
      <c r="AUC62" s="7"/>
      <c r="AUD62" s="7"/>
      <c r="AUE62" s="7"/>
      <c r="AUF62" s="7"/>
      <c r="AUG62" s="7"/>
      <c r="AUH62" s="7"/>
      <c r="AUI62" s="7"/>
      <c r="AUJ62" s="7"/>
      <c r="AUK62" s="7"/>
      <c r="AUL62" s="7"/>
      <c r="AUM62" s="7"/>
      <c r="AUN62" s="7"/>
      <c r="AUO62" s="7"/>
      <c r="AUP62" s="7"/>
      <c r="AUQ62" s="7"/>
      <c r="AUR62" s="7"/>
      <c r="AUS62" s="7"/>
      <c r="AUT62" s="7"/>
      <c r="AUU62" s="7"/>
      <c r="AUV62" s="7"/>
      <c r="AUW62" s="7"/>
      <c r="AUX62" s="7"/>
      <c r="AUY62" s="7"/>
      <c r="AUZ62" s="7"/>
      <c r="AVA62" s="7"/>
      <c r="AVB62" s="7"/>
      <c r="AVC62" s="7"/>
      <c r="AVD62" s="7"/>
      <c r="AVE62" s="7"/>
      <c r="AVF62" s="7"/>
      <c r="AVG62" s="7"/>
      <c r="AVH62" s="7"/>
      <c r="AVI62" s="7"/>
      <c r="AVJ62" s="7"/>
      <c r="AVK62" s="7"/>
      <c r="AVL62" s="7"/>
      <c r="AVM62" s="7"/>
      <c r="AVN62" s="7"/>
      <c r="AVO62" s="7"/>
      <c r="AVP62" s="7"/>
      <c r="AVQ62" s="7"/>
      <c r="AVR62" s="7"/>
      <c r="AVS62" s="7"/>
      <c r="AVT62" s="7"/>
      <c r="AVU62" s="7"/>
      <c r="AVV62" s="7"/>
      <c r="AVW62" s="7"/>
      <c r="AVX62" s="7"/>
      <c r="AVY62" s="7"/>
      <c r="AVZ62" s="7"/>
      <c r="AWA62" s="7"/>
      <c r="AWB62" s="7"/>
      <c r="AWC62" s="7"/>
      <c r="AWD62" s="7"/>
      <c r="AWE62" s="7"/>
      <c r="AWF62" s="7"/>
      <c r="AWG62" s="7"/>
      <c r="AWH62" s="7"/>
      <c r="AWI62" s="7"/>
      <c r="AWJ62" s="7"/>
      <c r="AWK62" s="7"/>
      <c r="AWL62" s="7"/>
      <c r="AWM62" s="7"/>
      <c r="AWN62" s="7"/>
      <c r="AWO62" s="7"/>
      <c r="AWP62" s="7"/>
      <c r="AWQ62" s="7"/>
      <c r="AWR62" s="7"/>
      <c r="AWS62" s="7"/>
      <c r="AWT62" s="7"/>
      <c r="AWU62" s="7"/>
      <c r="AWV62" s="7"/>
      <c r="AWW62" s="7"/>
      <c r="AWX62" s="7"/>
    </row>
    <row r="63" spans="1:1298" ht="18.75" x14ac:dyDescent="0.25">
      <c r="A63" s="1" t="s">
        <v>92</v>
      </c>
      <c r="B63" s="30">
        <f>2703.16+780.34</f>
        <v>3483.5</v>
      </c>
      <c r="C63" s="31">
        <f>B63*C66/B66</f>
        <v>75.850355296606566</v>
      </c>
      <c r="D63" s="40">
        <v>86</v>
      </c>
      <c r="E63" s="30">
        <f>D63*E66/D66</f>
        <v>277.19277533039644</v>
      </c>
    </row>
    <row r="64" spans="1:1298" ht="18.75" x14ac:dyDescent="0.25">
      <c r="A64" s="1" t="s">
        <v>93</v>
      </c>
      <c r="B64" s="30">
        <v>2378.7199999999998</v>
      </c>
      <c r="C64" s="31">
        <f>B64*C66/B66</f>
        <v>51.794676948799754</v>
      </c>
      <c r="D64" s="40">
        <v>97</v>
      </c>
      <c r="E64" s="30">
        <f>D64*E66/D66</f>
        <v>312.64766519823792</v>
      </c>
    </row>
    <row r="65" spans="1:1298" ht="18.75" x14ac:dyDescent="0.25">
      <c r="A65" s="1" t="s">
        <v>94</v>
      </c>
      <c r="B65" s="30">
        <v>1171.3399999999999</v>
      </c>
      <c r="C65" s="31">
        <f>B65*C66/B66</f>
        <v>25.504967754593693</v>
      </c>
      <c r="D65" s="40">
        <v>44</v>
      </c>
      <c r="E65" s="30">
        <f>D65*E66/D66</f>
        <v>141.81955947136564</v>
      </c>
    </row>
    <row r="66" spans="1:1298" s="5" customFormat="1" ht="18.75" x14ac:dyDescent="0.25">
      <c r="A66" s="4"/>
      <c r="B66" s="32">
        <f>SUM(B63:B65)</f>
        <v>7033.5599999999995</v>
      </c>
      <c r="C66" s="33">
        <v>153.15</v>
      </c>
      <c r="D66" s="41">
        <f>SUM(D63:D65)</f>
        <v>227</v>
      </c>
      <c r="E66" s="32">
        <v>731.66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  <c r="ON66" s="7"/>
      <c r="OO66" s="7"/>
      <c r="OP66" s="7"/>
      <c r="OQ66" s="7"/>
      <c r="OR66" s="7"/>
      <c r="OS66" s="7"/>
      <c r="OT66" s="7"/>
      <c r="OU66" s="7"/>
      <c r="OV66" s="7"/>
      <c r="OW66" s="7"/>
      <c r="OX66" s="7"/>
      <c r="OY66" s="7"/>
      <c r="OZ66" s="7"/>
      <c r="PA66" s="7"/>
      <c r="PB66" s="7"/>
      <c r="PC66" s="7"/>
      <c r="PD66" s="7"/>
      <c r="PE66" s="7"/>
      <c r="PF66" s="7"/>
      <c r="PG66" s="7"/>
      <c r="PH66" s="7"/>
      <c r="PI66" s="7"/>
      <c r="PJ66" s="7"/>
      <c r="PK66" s="7"/>
      <c r="PL66" s="7"/>
      <c r="PM66" s="7"/>
      <c r="PN66" s="7"/>
      <c r="PO66" s="7"/>
      <c r="PP66" s="7"/>
      <c r="PQ66" s="7"/>
      <c r="PR66" s="7"/>
      <c r="PS66" s="7"/>
      <c r="PT66" s="7"/>
      <c r="PU66" s="7"/>
      <c r="PV66" s="7"/>
      <c r="PW66" s="7"/>
      <c r="PX66" s="7"/>
      <c r="PY66" s="7"/>
      <c r="PZ66" s="7"/>
      <c r="QA66" s="7"/>
      <c r="QB66" s="7"/>
      <c r="QC66" s="7"/>
      <c r="QD66" s="7"/>
      <c r="QE66" s="7"/>
      <c r="QF66" s="7"/>
      <c r="QG66" s="7"/>
      <c r="QH66" s="7"/>
      <c r="QI66" s="7"/>
      <c r="QJ66" s="7"/>
      <c r="QK66" s="7"/>
      <c r="QL66" s="7"/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  <c r="QZ66" s="7"/>
      <c r="RA66" s="7"/>
      <c r="RB66" s="7"/>
      <c r="RC66" s="7"/>
      <c r="RD66" s="7"/>
      <c r="RE66" s="7"/>
      <c r="RF66" s="7"/>
      <c r="RG66" s="7"/>
      <c r="RH66" s="7"/>
      <c r="RI66" s="7"/>
      <c r="RJ66" s="7"/>
      <c r="RK66" s="7"/>
      <c r="RL66" s="7"/>
      <c r="RM66" s="7"/>
      <c r="RN66" s="7"/>
      <c r="RO66" s="7"/>
      <c r="RP66" s="7"/>
      <c r="RQ66" s="7"/>
      <c r="RR66" s="7"/>
      <c r="RS66" s="7"/>
      <c r="RT66" s="7"/>
      <c r="RU66" s="7"/>
      <c r="RV66" s="7"/>
      <c r="RW66" s="7"/>
      <c r="RX66" s="7"/>
      <c r="RY66" s="7"/>
      <c r="RZ66" s="7"/>
      <c r="SA66" s="7"/>
      <c r="SB66" s="7"/>
      <c r="SC66" s="7"/>
      <c r="SD66" s="7"/>
      <c r="SE66" s="7"/>
      <c r="SF66" s="7"/>
      <c r="SG66" s="7"/>
      <c r="SH66" s="7"/>
      <c r="SI66" s="7"/>
      <c r="SJ66" s="7"/>
      <c r="SK66" s="7"/>
      <c r="SL66" s="7"/>
      <c r="SM66" s="7"/>
      <c r="SN66" s="7"/>
      <c r="SO66" s="7"/>
      <c r="SP66" s="7"/>
      <c r="SQ66" s="7"/>
      <c r="SR66" s="7"/>
      <c r="SS66" s="7"/>
      <c r="ST66" s="7"/>
      <c r="SU66" s="7"/>
      <c r="SV66" s="7"/>
      <c r="SW66" s="7"/>
      <c r="SX66" s="7"/>
      <c r="SY66" s="7"/>
      <c r="SZ66" s="7"/>
      <c r="TA66" s="7"/>
      <c r="TB66" s="7"/>
      <c r="TC66" s="7"/>
      <c r="TD66" s="7"/>
      <c r="TE66" s="7"/>
      <c r="TF66" s="7"/>
      <c r="TG66" s="7"/>
      <c r="TH66" s="7"/>
      <c r="TI66" s="7"/>
      <c r="TJ66" s="7"/>
      <c r="TK66" s="7"/>
      <c r="TL66" s="7"/>
      <c r="TM66" s="7"/>
      <c r="TN66" s="7"/>
      <c r="TO66" s="7"/>
      <c r="TP66" s="7"/>
      <c r="TQ66" s="7"/>
      <c r="TR66" s="7"/>
      <c r="TS66" s="7"/>
      <c r="TT66" s="7"/>
      <c r="TU66" s="7"/>
      <c r="TV66" s="7"/>
      <c r="TW66" s="7"/>
      <c r="TX66" s="7"/>
      <c r="TY66" s="7"/>
      <c r="TZ66" s="7"/>
      <c r="UA66" s="7"/>
      <c r="UB66" s="7"/>
      <c r="UC66" s="7"/>
      <c r="UD66" s="7"/>
      <c r="UE66" s="7"/>
      <c r="UF66" s="7"/>
      <c r="UG66" s="7"/>
      <c r="UH66" s="7"/>
      <c r="UI66" s="7"/>
      <c r="UJ66" s="7"/>
      <c r="UK66" s="7"/>
      <c r="UL66" s="7"/>
      <c r="UM66" s="7"/>
      <c r="UN66" s="7"/>
      <c r="UO66" s="7"/>
      <c r="UP66" s="7"/>
      <c r="UQ66" s="7"/>
      <c r="UR66" s="7"/>
      <c r="US66" s="7"/>
      <c r="UT66" s="7"/>
      <c r="UU66" s="7"/>
      <c r="UV66" s="7"/>
      <c r="UW66" s="7"/>
      <c r="UX66" s="7"/>
      <c r="UY66" s="7"/>
      <c r="UZ66" s="7"/>
      <c r="VA66" s="7"/>
      <c r="VB66" s="7"/>
      <c r="VC66" s="7"/>
      <c r="VD66" s="7"/>
      <c r="VE66" s="7"/>
      <c r="VF66" s="7"/>
      <c r="VG66" s="7"/>
      <c r="VH66" s="7"/>
      <c r="VI66" s="7"/>
      <c r="VJ66" s="7"/>
      <c r="VK66" s="7"/>
      <c r="VL66" s="7"/>
      <c r="VM66" s="7"/>
      <c r="VN66" s="7"/>
      <c r="VO66" s="7"/>
      <c r="VP66" s="7"/>
      <c r="VQ66" s="7"/>
      <c r="VR66" s="7"/>
      <c r="VS66" s="7"/>
      <c r="VT66" s="7"/>
      <c r="VU66" s="7"/>
      <c r="VV66" s="7"/>
      <c r="VW66" s="7"/>
      <c r="VX66" s="7"/>
      <c r="VY66" s="7"/>
      <c r="VZ66" s="7"/>
      <c r="WA66" s="7"/>
      <c r="WB66" s="7"/>
      <c r="WC66" s="7"/>
      <c r="WD66" s="7"/>
      <c r="WE66" s="7"/>
      <c r="WF66" s="7"/>
      <c r="WG66" s="7"/>
      <c r="WH66" s="7"/>
      <c r="WI66" s="7"/>
      <c r="WJ66" s="7"/>
      <c r="WK66" s="7"/>
      <c r="WL66" s="7"/>
      <c r="WM66" s="7"/>
      <c r="WN66" s="7"/>
      <c r="WO66" s="7"/>
      <c r="WP66" s="7"/>
      <c r="WQ66" s="7"/>
      <c r="WR66" s="7"/>
      <c r="WS66" s="7"/>
      <c r="WT66" s="7"/>
      <c r="WU66" s="7"/>
      <c r="WV66" s="7"/>
      <c r="WW66" s="7"/>
      <c r="WX66" s="7"/>
      <c r="WY66" s="7"/>
      <c r="WZ66" s="7"/>
      <c r="XA66" s="7"/>
      <c r="XB66" s="7"/>
      <c r="XC66" s="7"/>
      <c r="XD66" s="7"/>
      <c r="XE66" s="7"/>
      <c r="XF66" s="7"/>
      <c r="XG66" s="7"/>
      <c r="XH66" s="7"/>
      <c r="XI66" s="7"/>
      <c r="XJ66" s="7"/>
      <c r="XK66" s="7"/>
      <c r="XL66" s="7"/>
      <c r="XM66" s="7"/>
      <c r="XN66" s="7"/>
      <c r="XO66" s="7"/>
      <c r="XP66" s="7"/>
      <c r="XQ66" s="7"/>
      <c r="XR66" s="7"/>
      <c r="XS66" s="7"/>
      <c r="XT66" s="7"/>
      <c r="XU66" s="7"/>
      <c r="XV66" s="7"/>
      <c r="XW66" s="7"/>
      <c r="XX66" s="7"/>
      <c r="XY66" s="7"/>
      <c r="XZ66" s="7"/>
      <c r="YA66" s="7"/>
      <c r="YB66" s="7"/>
      <c r="YC66" s="7"/>
      <c r="YD66" s="7"/>
      <c r="YE66" s="7"/>
      <c r="YF66" s="7"/>
      <c r="YG66" s="7"/>
      <c r="YH66" s="7"/>
      <c r="YI66" s="7"/>
      <c r="YJ66" s="7"/>
      <c r="YK66" s="7"/>
      <c r="YL66" s="7"/>
      <c r="YM66" s="7"/>
      <c r="YN66" s="7"/>
      <c r="YO66" s="7"/>
      <c r="YP66" s="7"/>
      <c r="YQ66" s="7"/>
      <c r="YR66" s="7"/>
      <c r="YS66" s="7"/>
      <c r="YT66" s="7"/>
      <c r="YU66" s="7"/>
      <c r="YV66" s="7"/>
      <c r="YW66" s="7"/>
      <c r="YX66" s="7"/>
      <c r="YY66" s="7"/>
      <c r="YZ66" s="7"/>
      <c r="ZA66" s="7"/>
      <c r="ZB66" s="7"/>
      <c r="ZC66" s="7"/>
      <c r="ZD66" s="7"/>
      <c r="ZE66" s="7"/>
      <c r="ZF66" s="7"/>
      <c r="ZG66" s="7"/>
      <c r="ZH66" s="7"/>
      <c r="ZI66" s="7"/>
      <c r="ZJ66" s="7"/>
      <c r="ZK66" s="7"/>
      <c r="ZL66" s="7"/>
      <c r="ZM66" s="7"/>
      <c r="ZN66" s="7"/>
      <c r="ZO66" s="7"/>
      <c r="ZP66" s="7"/>
      <c r="ZQ66" s="7"/>
      <c r="ZR66" s="7"/>
      <c r="ZS66" s="7"/>
      <c r="ZT66" s="7"/>
      <c r="ZU66" s="7"/>
      <c r="ZV66" s="7"/>
      <c r="ZW66" s="7"/>
      <c r="ZX66" s="7"/>
      <c r="ZY66" s="7"/>
      <c r="ZZ66" s="7"/>
      <c r="AAA66" s="7"/>
      <c r="AAB66" s="7"/>
      <c r="AAC66" s="7"/>
      <c r="AAD66" s="7"/>
      <c r="AAE66" s="7"/>
      <c r="AAF66" s="7"/>
      <c r="AAG66" s="7"/>
      <c r="AAH66" s="7"/>
      <c r="AAI66" s="7"/>
      <c r="AAJ66" s="7"/>
      <c r="AAK66" s="7"/>
      <c r="AAL66" s="7"/>
      <c r="AAM66" s="7"/>
      <c r="AAN66" s="7"/>
      <c r="AAO66" s="7"/>
      <c r="AAP66" s="7"/>
      <c r="AAQ66" s="7"/>
      <c r="AAR66" s="7"/>
      <c r="AAS66" s="7"/>
      <c r="AAT66" s="7"/>
      <c r="AAU66" s="7"/>
      <c r="AAV66" s="7"/>
      <c r="AAW66" s="7"/>
      <c r="AAX66" s="7"/>
      <c r="AAY66" s="7"/>
      <c r="AAZ66" s="7"/>
      <c r="ABA66" s="7"/>
      <c r="ABB66" s="7"/>
      <c r="ABC66" s="7"/>
      <c r="ABD66" s="7"/>
      <c r="ABE66" s="7"/>
      <c r="ABF66" s="7"/>
      <c r="ABG66" s="7"/>
      <c r="ABH66" s="7"/>
      <c r="ABI66" s="7"/>
      <c r="ABJ66" s="7"/>
      <c r="ABK66" s="7"/>
      <c r="ABL66" s="7"/>
      <c r="ABM66" s="7"/>
      <c r="ABN66" s="7"/>
      <c r="ABO66" s="7"/>
      <c r="ABP66" s="7"/>
      <c r="ABQ66" s="7"/>
      <c r="ABR66" s="7"/>
      <c r="ABS66" s="7"/>
      <c r="ABT66" s="7"/>
      <c r="ABU66" s="7"/>
      <c r="ABV66" s="7"/>
      <c r="ABW66" s="7"/>
      <c r="ABX66" s="7"/>
      <c r="ABY66" s="7"/>
      <c r="ABZ66" s="7"/>
      <c r="ACA66" s="7"/>
      <c r="ACB66" s="7"/>
      <c r="ACC66" s="7"/>
      <c r="ACD66" s="7"/>
      <c r="ACE66" s="7"/>
      <c r="ACF66" s="7"/>
      <c r="ACG66" s="7"/>
      <c r="ACH66" s="7"/>
      <c r="ACI66" s="7"/>
      <c r="ACJ66" s="7"/>
      <c r="ACK66" s="7"/>
      <c r="ACL66" s="7"/>
      <c r="ACM66" s="7"/>
      <c r="ACN66" s="7"/>
      <c r="ACO66" s="7"/>
      <c r="ACP66" s="7"/>
      <c r="ACQ66" s="7"/>
      <c r="ACR66" s="7"/>
      <c r="ACS66" s="7"/>
      <c r="ACT66" s="7"/>
      <c r="ACU66" s="7"/>
      <c r="ACV66" s="7"/>
      <c r="ACW66" s="7"/>
      <c r="ACX66" s="7"/>
      <c r="ACY66" s="7"/>
      <c r="ACZ66" s="7"/>
      <c r="ADA66" s="7"/>
      <c r="ADB66" s="7"/>
      <c r="ADC66" s="7"/>
      <c r="ADD66" s="7"/>
      <c r="ADE66" s="7"/>
      <c r="ADF66" s="7"/>
      <c r="ADG66" s="7"/>
      <c r="ADH66" s="7"/>
      <c r="ADI66" s="7"/>
      <c r="ADJ66" s="7"/>
      <c r="ADK66" s="7"/>
      <c r="ADL66" s="7"/>
      <c r="ADM66" s="7"/>
      <c r="ADN66" s="7"/>
      <c r="ADO66" s="7"/>
      <c r="ADP66" s="7"/>
      <c r="ADQ66" s="7"/>
      <c r="ADR66" s="7"/>
      <c r="ADS66" s="7"/>
      <c r="ADT66" s="7"/>
      <c r="ADU66" s="7"/>
      <c r="ADV66" s="7"/>
      <c r="ADW66" s="7"/>
      <c r="ADX66" s="7"/>
      <c r="ADY66" s="7"/>
      <c r="ADZ66" s="7"/>
      <c r="AEA66" s="7"/>
      <c r="AEB66" s="7"/>
      <c r="AEC66" s="7"/>
      <c r="AED66" s="7"/>
      <c r="AEE66" s="7"/>
      <c r="AEF66" s="7"/>
      <c r="AEG66" s="7"/>
      <c r="AEH66" s="7"/>
      <c r="AEI66" s="7"/>
      <c r="AEJ66" s="7"/>
      <c r="AEK66" s="7"/>
      <c r="AEL66" s="7"/>
      <c r="AEM66" s="7"/>
      <c r="AEN66" s="7"/>
      <c r="AEO66" s="7"/>
      <c r="AEP66" s="7"/>
      <c r="AEQ66" s="7"/>
      <c r="AER66" s="7"/>
      <c r="AES66" s="7"/>
      <c r="AET66" s="7"/>
      <c r="AEU66" s="7"/>
      <c r="AEV66" s="7"/>
      <c r="AEW66" s="7"/>
      <c r="AEX66" s="7"/>
      <c r="AEY66" s="7"/>
      <c r="AEZ66" s="7"/>
      <c r="AFA66" s="7"/>
      <c r="AFB66" s="7"/>
      <c r="AFC66" s="7"/>
      <c r="AFD66" s="7"/>
      <c r="AFE66" s="7"/>
      <c r="AFF66" s="7"/>
      <c r="AFG66" s="7"/>
      <c r="AFH66" s="7"/>
      <c r="AFI66" s="7"/>
      <c r="AFJ66" s="7"/>
      <c r="AFK66" s="7"/>
      <c r="AFL66" s="7"/>
      <c r="AFM66" s="7"/>
      <c r="AFN66" s="7"/>
      <c r="AFO66" s="7"/>
      <c r="AFP66" s="7"/>
      <c r="AFQ66" s="7"/>
      <c r="AFR66" s="7"/>
      <c r="AFS66" s="7"/>
      <c r="AFT66" s="7"/>
      <c r="AFU66" s="7"/>
      <c r="AFV66" s="7"/>
      <c r="AFW66" s="7"/>
      <c r="AFX66" s="7"/>
      <c r="AFY66" s="7"/>
      <c r="AFZ66" s="7"/>
      <c r="AGA66" s="7"/>
      <c r="AGB66" s="7"/>
      <c r="AGC66" s="7"/>
      <c r="AGD66" s="7"/>
      <c r="AGE66" s="7"/>
      <c r="AGF66" s="7"/>
      <c r="AGG66" s="7"/>
      <c r="AGH66" s="7"/>
      <c r="AGI66" s="7"/>
      <c r="AGJ66" s="7"/>
      <c r="AGK66" s="7"/>
      <c r="AGL66" s="7"/>
      <c r="AGM66" s="7"/>
      <c r="AGN66" s="7"/>
      <c r="AGO66" s="7"/>
      <c r="AGP66" s="7"/>
      <c r="AGQ66" s="7"/>
      <c r="AGR66" s="7"/>
      <c r="AGS66" s="7"/>
      <c r="AGT66" s="7"/>
      <c r="AGU66" s="7"/>
      <c r="AGV66" s="7"/>
      <c r="AGW66" s="7"/>
      <c r="AGX66" s="7"/>
      <c r="AGY66" s="7"/>
      <c r="AGZ66" s="7"/>
      <c r="AHA66" s="7"/>
      <c r="AHB66" s="7"/>
      <c r="AHC66" s="7"/>
      <c r="AHD66" s="7"/>
      <c r="AHE66" s="7"/>
      <c r="AHF66" s="7"/>
      <c r="AHG66" s="7"/>
      <c r="AHH66" s="7"/>
      <c r="AHI66" s="7"/>
      <c r="AHJ66" s="7"/>
      <c r="AHK66" s="7"/>
      <c r="AHL66" s="7"/>
      <c r="AHM66" s="7"/>
      <c r="AHN66" s="7"/>
      <c r="AHO66" s="7"/>
      <c r="AHP66" s="7"/>
      <c r="AHQ66" s="7"/>
      <c r="AHR66" s="7"/>
      <c r="AHS66" s="7"/>
      <c r="AHT66" s="7"/>
      <c r="AHU66" s="7"/>
      <c r="AHV66" s="7"/>
      <c r="AHW66" s="7"/>
      <c r="AHX66" s="7"/>
      <c r="AHY66" s="7"/>
      <c r="AHZ66" s="7"/>
      <c r="AIA66" s="7"/>
      <c r="AIB66" s="7"/>
      <c r="AIC66" s="7"/>
      <c r="AID66" s="7"/>
      <c r="AIE66" s="7"/>
      <c r="AIF66" s="7"/>
      <c r="AIG66" s="7"/>
      <c r="AIH66" s="7"/>
      <c r="AII66" s="7"/>
      <c r="AIJ66" s="7"/>
      <c r="AIK66" s="7"/>
      <c r="AIL66" s="7"/>
      <c r="AIM66" s="7"/>
      <c r="AIN66" s="7"/>
      <c r="AIO66" s="7"/>
      <c r="AIP66" s="7"/>
      <c r="AIQ66" s="7"/>
      <c r="AIR66" s="7"/>
      <c r="AIS66" s="7"/>
      <c r="AIT66" s="7"/>
      <c r="AIU66" s="7"/>
      <c r="AIV66" s="7"/>
      <c r="AIW66" s="7"/>
      <c r="AIX66" s="7"/>
      <c r="AIY66" s="7"/>
      <c r="AIZ66" s="7"/>
      <c r="AJA66" s="7"/>
      <c r="AJB66" s="7"/>
      <c r="AJC66" s="7"/>
      <c r="AJD66" s="7"/>
      <c r="AJE66" s="7"/>
      <c r="AJF66" s="7"/>
      <c r="AJG66" s="7"/>
      <c r="AJH66" s="7"/>
      <c r="AJI66" s="7"/>
      <c r="AJJ66" s="7"/>
      <c r="AJK66" s="7"/>
      <c r="AJL66" s="7"/>
      <c r="AJM66" s="7"/>
      <c r="AJN66" s="7"/>
      <c r="AJO66" s="7"/>
      <c r="AJP66" s="7"/>
      <c r="AJQ66" s="7"/>
      <c r="AJR66" s="7"/>
      <c r="AJS66" s="7"/>
      <c r="AJT66" s="7"/>
      <c r="AJU66" s="7"/>
      <c r="AJV66" s="7"/>
      <c r="AJW66" s="7"/>
      <c r="AJX66" s="7"/>
      <c r="AJY66" s="7"/>
      <c r="AJZ66" s="7"/>
      <c r="AKA66" s="7"/>
      <c r="AKB66" s="7"/>
      <c r="AKC66" s="7"/>
      <c r="AKD66" s="7"/>
      <c r="AKE66" s="7"/>
      <c r="AKF66" s="7"/>
      <c r="AKG66" s="7"/>
      <c r="AKH66" s="7"/>
      <c r="AKI66" s="7"/>
      <c r="AKJ66" s="7"/>
      <c r="AKK66" s="7"/>
      <c r="AKL66" s="7"/>
      <c r="AKM66" s="7"/>
      <c r="AKN66" s="7"/>
      <c r="AKO66" s="7"/>
      <c r="AKP66" s="7"/>
      <c r="AKQ66" s="7"/>
      <c r="AKR66" s="7"/>
      <c r="AKS66" s="7"/>
      <c r="AKT66" s="7"/>
      <c r="AKU66" s="7"/>
      <c r="AKV66" s="7"/>
      <c r="AKW66" s="7"/>
      <c r="AKX66" s="7"/>
      <c r="AKY66" s="7"/>
      <c r="AKZ66" s="7"/>
      <c r="ALA66" s="7"/>
      <c r="ALB66" s="7"/>
      <c r="ALC66" s="7"/>
      <c r="ALD66" s="7"/>
      <c r="ALE66" s="7"/>
      <c r="ALF66" s="7"/>
      <c r="ALG66" s="7"/>
      <c r="ALH66" s="7"/>
      <c r="ALI66" s="7"/>
      <c r="ALJ66" s="7"/>
      <c r="ALK66" s="7"/>
      <c r="ALL66" s="7"/>
      <c r="ALM66" s="7"/>
      <c r="ALN66" s="7"/>
      <c r="ALO66" s="7"/>
      <c r="ALP66" s="7"/>
      <c r="ALQ66" s="7"/>
      <c r="ALR66" s="7"/>
      <c r="ALS66" s="7"/>
      <c r="ALT66" s="7"/>
      <c r="ALU66" s="7"/>
      <c r="ALV66" s="7"/>
      <c r="ALW66" s="7"/>
      <c r="ALX66" s="7"/>
      <c r="ALY66" s="7"/>
      <c r="ALZ66" s="7"/>
      <c r="AMA66" s="7"/>
      <c r="AMB66" s="7"/>
      <c r="AMC66" s="7"/>
      <c r="AMD66" s="7"/>
      <c r="AME66" s="7"/>
      <c r="AMF66" s="7"/>
      <c r="AMG66" s="7"/>
      <c r="AMH66" s="7"/>
      <c r="AMI66" s="7"/>
      <c r="AMJ66" s="7"/>
      <c r="AMK66" s="7"/>
      <c r="AML66" s="7"/>
      <c r="AMM66" s="7"/>
      <c r="AMN66" s="7"/>
      <c r="AMO66" s="7"/>
      <c r="AMP66" s="7"/>
      <c r="AMQ66" s="7"/>
      <c r="AMR66" s="7"/>
      <c r="AMS66" s="7"/>
      <c r="AMT66" s="7"/>
      <c r="AMU66" s="7"/>
      <c r="AMV66" s="7"/>
      <c r="AMW66" s="7"/>
      <c r="AMX66" s="7"/>
      <c r="AMY66" s="7"/>
      <c r="AMZ66" s="7"/>
      <c r="ANA66" s="7"/>
      <c r="ANB66" s="7"/>
      <c r="ANC66" s="7"/>
      <c r="AND66" s="7"/>
      <c r="ANE66" s="7"/>
      <c r="ANF66" s="7"/>
      <c r="ANG66" s="7"/>
      <c r="ANH66" s="7"/>
      <c r="ANI66" s="7"/>
      <c r="ANJ66" s="7"/>
      <c r="ANK66" s="7"/>
      <c r="ANL66" s="7"/>
      <c r="ANM66" s="7"/>
      <c r="ANN66" s="7"/>
      <c r="ANO66" s="7"/>
      <c r="ANP66" s="7"/>
      <c r="ANQ66" s="7"/>
      <c r="ANR66" s="7"/>
      <c r="ANS66" s="7"/>
      <c r="ANT66" s="7"/>
      <c r="ANU66" s="7"/>
      <c r="ANV66" s="7"/>
      <c r="ANW66" s="7"/>
      <c r="ANX66" s="7"/>
      <c r="ANY66" s="7"/>
      <c r="ANZ66" s="7"/>
      <c r="AOA66" s="7"/>
      <c r="AOB66" s="7"/>
      <c r="AOC66" s="7"/>
      <c r="AOD66" s="7"/>
      <c r="AOE66" s="7"/>
      <c r="AOF66" s="7"/>
      <c r="AOG66" s="7"/>
      <c r="AOH66" s="7"/>
      <c r="AOI66" s="7"/>
      <c r="AOJ66" s="7"/>
      <c r="AOK66" s="7"/>
      <c r="AOL66" s="7"/>
      <c r="AOM66" s="7"/>
      <c r="AON66" s="7"/>
      <c r="AOO66" s="7"/>
      <c r="AOP66" s="7"/>
      <c r="AOQ66" s="7"/>
      <c r="AOR66" s="7"/>
      <c r="AOS66" s="7"/>
      <c r="AOT66" s="7"/>
      <c r="AOU66" s="7"/>
      <c r="AOV66" s="7"/>
      <c r="AOW66" s="7"/>
      <c r="AOX66" s="7"/>
      <c r="AOY66" s="7"/>
      <c r="AOZ66" s="7"/>
      <c r="APA66" s="7"/>
      <c r="APB66" s="7"/>
      <c r="APC66" s="7"/>
      <c r="APD66" s="7"/>
      <c r="APE66" s="7"/>
      <c r="APF66" s="7"/>
      <c r="APG66" s="7"/>
      <c r="APH66" s="7"/>
      <c r="API66" s="7"/>
      <c r="APJ66" s="7"/>
      <c r="APK66" s="7"/>
      <c r="APL66" s="7"/>
      <c r="APM66" s="7"/>
      <c r="APN66" s="7"/>
      <c r="APO66" s="7"/>
      <c r="APP66" s="7"/>
      <c r="APQ66" s="7"/>
      <c r="APR66" s="7"/>
      <c r="APS66" s="7"/>
      <c r="APT66" s="7"/>
      <c r="APU66" s="7"/>
      <c r="APV66" s="7"/>
      <c r="APW66" s="7"/>
      <c r="APX66" s="7"/>
      <c r="APY66" s="7"/>
      <c r="APZ66" s="7"/>
      <c r="AQA66" s="7"/>
      <c r="AQB66" s="7"/>
      <c r="AQC66" s="7"/>
      <c r="AQD66" s="7"/>
      <c r="AQE66" s="7"/>
      <c r="AQF66" s="7"/>
      <c r="AQG66" s="7"/>
      <c r="AQH66" s="7"/>
      <c r="AQI66" s="7"/>
      <c r="AQJ66" s="7"/>
      <c r="AQK66" s="7"/>
      <c r="AQL66" s="7"/>
      <c r="AQM66" s="7"/>
      <c r="AQN66" s="7"/>
      <c r="AQO66" s="7"/>
      <c r="AQP66" s="7"/>
      <c r="AQQ66" s="7"/>
      <c r="AQR66" s="7"/>
      <c r="AQS66" s="7"/>
      <c r="AQT66" s="7"/>
      <c r="AQU66" s="7"/>
      <c r="AQV66" s="7"/>
      <c r="AQW66" s="7"/>
      <c r="AQX66" s="7"/>
      <c r="AQY66" s="7"/>
      <c r="AQZ66" s="7"/>
      <c r="ARA66" s="7"/>
      <c r="ARB66" s="7"/>
      <c r="ARC66" s="7"/>
      <c r="ARD66" s="7"/>
      <c r="ARE66" s="7"/>
      <c r="ARF66" s="7"/>
      <c r="ARG66" s="7"/>
      <c r="ARH66" s="7"/>
      <c r="ARI66" s="7"/>
      <c r="ARJ66" s="7"/>
      <c r="ARK66" s="7"/>
      <c r="ARL66" s="7"/>
      <c r="ARM66" s="7"/>
      <c r="ARN66" s="7"/>
      <c r="ARO66" s="7"/>
      <c r="ARP66" s="7"/>
      <c r="ARQ66" s="7"/>
      <c r="ARR66" s="7"/>
      <c r="ARS66" s="7"/>
      <c r="ART66" s="7"/>
      <c r="ARU66" s="7"/>
      <c r="ARV66" s="7"/>
      <c r="ARW66" s="7"/>
      <c r="ARX66" s="7"/>
      <c r="ARY66" s="7"/>
      <c r="ARZ66" s="7"/>
      <c r="ASA66" s="7"/>
      <c r="ASB66" s="7"/>
      <c r="ASC66" s="7"/>
      <c r="ASD66" s="7"/>
      <c r="ASE66" s="7"/>
      <c r="ASF66" s="7"/>
      <c r="ASG66" s="7"/>
      <c r="ASH66" s="7"/>
      <c r="ASI66" s="7"/>
      <c r="ASJ66" s="7"/>
      <c r="ASK66" s="7"/>
      <c r="ASL66" s="7"/>
      <c r="ASM66" s="7"/>
      <c r="ASN66" s="7"/>
      <c r="ASO66" s="7"/>
      <c r="ASP66" s="7"/>
      <c r="ASQ66" s="7"/>
      <c r="ASR66" s="7"/>
      <c r="ASS66" s="7"/>
      <c r="AST66" s="7"/>
      <c r="ASU66" s="7"/>
      <c r="ASV66" s="7"/>
      <c r="ASW66" s="7"/>
      <c r="ASX66" s="7"/>
      <c r="ASY66" s="7"/>
      <c r="ASZ66" s="7"/>
      <c r="ATA66" s="7"/>
      <c r="ATB66" s="7"/>
      <c r="ATC66" s="7"/>
      <c r="ATD66" s="7"/>
      <c r="ATE66" s="7"/>
      <c r="ATF66" s="7"/>
      <c r="ATG66" s="7"/>
      <c r="ATH66" s="7"/>
      <c r="ATI66" s="7"/>
      <c r="ATJ66" s="7"/>
      <c r="ATK66" s="7"/>
      <c r="ATL66" s="7"/>
      <c r="ATM66" s="7"/>
      <c r="ATN66" s="7"/>
      <c r="ATO66" s="7"/>
      <c r="ATP66" s="7"/>
      <c r="ATQ66" s="7"/>
      <c r="ATR66" s="7"/>
      <c r="ATS66" s="7"/>
      <c r="ATT66" s="7"/>
      <c r="ATU66" s="7"/>
      <c r="ATV66" s="7"/>
      <c r="ATW66" s="7"/>
      <c r="ATX66" s="7"/>
      <c r="ATY66" s="7"/>
      <c r="ATZ66" s="7"/>
      <c r="AUA66" s="7"/>
      <c r="AUB66" s="7"/>
      <c r="AUC66" s="7"/>
      <c r="AUD66" s="7"/>
      <c r="AUE66" s="7"/>
      <c r="AUF66" s="7"/>
      <c r="AUG66" s="7"/>
      <c r="AUH66" s="7"/>
      <c r="AUI66" s="7"/>
      <c r="AUJ66" s="7"/>
      <c r="AUK66" s="7"/>
      <c r="AUL66" s="7"/>
      <c r="AUM66" s="7"/>
      <c r="AUN66" s="7"/>
      <c r="AUO66" s="7"/>
      <c r="AUP66" s="7"/>
      <c r="AUQ66" s="7"/>
      <c r="AUR66" s="7"/>
      <c r="AUS66" s="7"/>
      <c r="AUT66" s="7"/>
      <c r="AUU66" s="7"/>
      <c r="AUV66" s="7"/>
      <c r="AUW66" s="7"/>
      <c r="AUX66" s="7"/>
      <c r="AUY66" s="7"/>
      <c r="AUZ66" s="7"/>
      <c r="AVA66" s="7"/>
      <c r="AVB66" s="7"/>
      <c r="AVC66" s="7"/>
      <c r="AVD66" s="7"/>
      <c r="AVE66" s="7"/>
      <c r="AVF66" s="7"/>
      <c r="AVG66" s="7"/>
      <c r="AVH66" s="7"/>
      <c r="AVI66" s="7"/>
      <c r="AVJ66" s="7"/>
      <c r="AVK66" s="7"/>
      <c r="AVL66" s="7"/>
      <c r="AVM66" s="7"/>
      <c r="AVN66" s="7"/>
      <c r="AVO66" s="7"/>
      <c r="AVP66" s="7"/>
      <c r="AVQ66" s="7"/>
      <c r="AVR66" s="7"/>
      <c r="AVS66" s="7"/>
      <c r="AVT66" s="7"/>
      <c r="AVU66" s="7"/>
      <c r="AVV66" s="7"/>
      <c r="AVW66" s="7"/>
      <c r="AVX66" s="7"/>
      <c r="AVY66" s="7"/>
      <c r="AVZ66" s="7"/>
      <c r="AWA66" s="7"/>
      <c r="AWB66" s="7"/>
      <c r="AWC66" s="7"/>
      <c r="AWD66" s="7"/>
      <c r="AWE66" s="7"/>
      <c r="AWF66" s="7"/>
      <c r="AWG66" s="7"/>
      <c r="AWH66" s="7"/>
      <c r="AWI66" s="7"/>
      <c r="AWJ66" s="7"/>
      <c r="AWK66" s="7"/>
      <c r="AWL66" s="7"/>
      <c r="AWM66" s="7"/>
      <c r="AWN66" s="7"/>
      <c r="AWO66" s="7"/>
      <c r="AWP66" s="7"/>
      <c r="AWQ66" s="7"/>
      <c r="AWR66" s="7"/>
      <c r="AWS66" s="7"/>
      <c r="AWT66" s="7"/>
      <c r="AWU66" s="7"/>
      <c r="AWV66" s="7"/>
      <c r="AWW66" s="7"/>
      <c r="AWX66" s="7"/>
    </row>
    <row r="67" spans="1:1298" ht="18.75" x14ac:dyDescent="0.25">
      <c r="A67" s="1" t="s">
        <v>19</v>
      </c>
      <c r="B67" s="30">
        <v>4310.1899999999996</v>
      </c>
      <c r="C67" s="31">
        <f>B67*C69/B69</f>
        <v>109.70912965926676</v>
      </c>
      <c r="D67" s="40">
        <v>110</v>
      </c>
      <c r="E67" s="30">
        <f>D67*E69/D69</f>
        <v>305.91458333333338</v>
      </c>
    </row>
    <row r="68" spans="1:1298" ht="18.75" x14ac:dyDescent="0.25">
      <c r="A68" s="1" t="s">
        <v>20</v>
      </c>
      <c r="B68" s="30">
        <v>982.22</v>
      </c>
      <c r="C68" s="31">
        <f>B68*C69/B69</f>
        <v>25.00087034073324</v>
      </c>
      <c r="D68" s="40">
        <v>34</v>
      </c>
      <c r="E68" s="30">
        <f>D68*E69/D69</f>
        <v>94.555416666666673</v>
      </c>
    </row>
    <row r="69" spans="1:1298" s="5" customFormat="1" ht="18.75" x14ac:dyDescent="0.25">
      <c r="A69" s="4"/>
      <c r="B69" s="32">
        <f>SUM(B67:B68)</f>
        <v>5292.41</v>
      </c>
      <c r="C69" s="33">
        <v>134.71</v>
      </c>
      <c r="D69" s="41">
        <f>SUM(D67:D68)</f>
        <v>144</v>
      </c>
      <c r="E69" s="32">
        <v>400.47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7"/>
      <c r="NH69" s="7"/>
      <c r="NI69" s="7"/>
      <c r="NJ69" s="7"/>
      <c r="NK69" s="7"/>
      <c r="NL69" s="7"/>
      <c r="NM69" s="7"/>
      <c r="NN69" s="7"/>
      <c r="NO69" s="7"/>
      <c r="NP69" s="7"/>
      <c r="NQ69" s="7"/>
      <c r="NR69" s="7"/>
      <c r="NS69" s="7"/>
      <c r="NT69" s="7"/>
      <c r="NU69" s="7"/>
      <c r="NV69" s="7"/>
      <c r="NW69" s="7"/>
      <c r="NX69" s="7"/>
      <c r="NY69" s="7"/>
      <c r="NZ69" s="7"/>
      <c r="OA69" s="7"/>
      <c r="OB69" s="7"/>
      <c r="OC69" s="7"/>
      <c r="OD69" s="7"/>
      <c r="OE69" s="7"/>
      <c r="OF69" s="7"/>
      <c r="OG69" s="7"/>
      <c r="OH69" s="7"/>
      <c r="OI69" s="7"/>
      <c r="OJ69" s="7"/>
      <c r="OK69" s="7"/>
      <c r="OL69" s="7"/>
      <c r="OM69" s="7"/>
      <c r="ON69" s="7"/>
      <c r="OO69" s="7"/>
      <c r="OP69" s="7"/>
      <c r="OQ69" s="7"/>
      <c r="OR69" s="7"/>
      <c r="OS69" s="7"/>
      <c r="OT69" s="7"/>
      <c r="OU69" s="7"/>
      <c r="OV69" s="7"/>
      <c r="OW69" s="7"/>
      <c r="OX69" s="7"/>
      <c r="OY69" s="7"/>
      <c r="OZ69" s="7"/>
      <c r="PA69" s="7"/>
      <c r="PB69" s="7"/>
      <c r="PC69" s="7"/>
      <c r="PD69" s="7"/>
      <c r="PE69" s="7"/>
      <c r="PF69" s="7"/>
      <c r="PG69" s="7"/>
      <c r="PH69" s="7"/>
      <c r="PI69" s="7"/>
      <c r="PJ69" s="7"/>
      <c r="PK69" s="7"/>
      <c r="PL69" s="7"/>
      <c r="PM69" s="7"/>
      <c r="PN69" s="7"/>
      <c r="PO69" s="7"/>
      <c r="PP69" s="7"/>
      <c r="PQ69" s="7"/>
      <c r="PR69" s="7"/>
      <c r="PS69" s="7"/>
      <c r="PT69" s="7"/>
      <c r="PU69" s="7"/>
      <c r="PV69" s="7"/>
      <c r="PW69" s="7"/>
      <c r="PX69" s="7"/>
      <c r="PY69" s="7"/>
      <c r="PZ69" s="7"/>
      <c r="QA69" s="7"/>
      <c r="QB69" s="7"/>
      <c r="QC69" s="7"/>
      <c r="QD69" s="7"/>
      <c r="QE69" s="7"/>
      <c r="QF69" s="7"/>
      <c r="QG69" s="7"/>
      <c r="QH69" s="7"/>
      <c r="QI69" s="7"/>
      <c r="QJ69" s="7"/>
      <c r="QK69" s="7"/>
      <c r="QL69" s="7"/>
      <c r="QM69" s="7"/>
      <c r="QN69" s="7"/>
      <c r="QO69" s="7"/>
      <c r="QP69" s="7"/>
      <c r="QQ69" s="7"/>
      <c r="QR69" s="7"/>
      <c r="QS69" s="7"/>
      <c r="QT69" s="7"/>
      <c r="QU69" s="7"/>
      <c r="QV69" s="7"/>
      <c r="QW69" s="7"/>
      <c r="QX69" s="7"/>
      <c r="QY69" s="7"/>
      <c r="QZ69" s="7"/>
      <c r="RA69" s="7"/>
      <c r="RB69" s="7"/>
      <c r="RC69" s="7"/>
      <c r="RD69" s="7"/>
      <c r="RE69" s="7"/>
      <c r="RF69" s="7"/>
      <c r="RG69" s="7"/>
      <c r="RH69" s="7"/>
      <c r="RI69" s="7"/>
      <c r="RJ69" s="7"/>
      <c r="RK69" s="7"/>
      <c r="RL69" s="7"/>
      <c r="RM69" s="7"/>
      <c r="RN69" s="7"/>
      <c r="RO69" s="7"/>
      <c r="RP69" s="7"/>
      <c r="RQ69" s="7"/>
      <c r="RR69" s="7"/>
      <c r="RS69" s="7"/>
      <c r="RT69" s="7"/>
      <c r="RU69" s="7"/>
      <c r="RV69" s="7"/>
      <c r="RW69" s="7"/>
      <c r="RX69" s="7"/>
      <c r="RY69" s="7"/>
      <c r="RZ69" s="7"/>
      <c r="SA69" s="7"/>
      <c r="SB69" s="7"/>
      <c r="SC69" s="7"/>
      <c r="SD69" s="7"/>
      <c r="SE69" s="7"/>
      <c r="SF69" s="7"/>
      <c r="SG69" s="7"/>
      <c r="SH69" s="7"/>
      <c r="SI69" s="7"/>
      <c r="SJ69" s="7"/>
      <c r="SK69" s="7"/>
      <c r="SL69" s="7"/>
      <c r="SM69" s="7"/>
      <c r="SN69" s="7"/>
      <c r="SO69" s="7"/>
      <c r="SP69" s="7"/>
      <c r="SQ69" s="7"/>
      <c r="SR69" s="7"/>
      <c r="SS69" s="7"/>
      <c r="ST69" s="7"/>
      <c r="SU69" s="7"/>
      <c r="SV69" s="7"/>
      <c r="SW69" s="7"/>
      <c r="SX69" s="7"/>
      <c r="SY69" s="7"/>
      <c r="SZ69" s="7"/>
      <c r="TA69" s="7"/>
      <c r="TB69" s="7"/>
      <c r="TC69" s="7"/>
      <c r="TD69" s="7"/>
      <c r="TE69" s="7"/>
      <c r="TF69" s="7"/>
      <c r="TG69" s="7"/>
      <c r="TH69" s="7"/>
      <c r="TI69" s="7"/>
      <c r="TJ69" s="7"/>
      <c r="TK69" s="7"/>
      <c r="TL69" s="7"/>
      <c r="TM69" s="7"/>
      <c r="TN69" s="7"/>
      <c r="TO69" s="7"/>
      <c r="TP69" s="7"/>
      <c r="TQ69" s="7"/>
      <c r="TR69" s="7"/>
      <c r="TS69" s="7"/>
      <c r="TT69" s="7"/>
      <c r="TU69" s="7"/>
      <c r="TV69" s="7"/>
      <c r="TW69" s="7"/>
      <c r="TX69" s="7"/>
      <c r="TY69" s="7"/>
      <c r="TZ69" s="7"/>
      <c r="UA69" s="7"/>
      <c r="UB69" s="7"/>
      <c r="UC69" s="7"/>
      <c r="UD69" s="7"/>
      <c r="UE69" s="7"/>
      <c r="UF69" s="7"/>
      <c r="UG69" s="7"/>
      <c r="UH69" s="7"/>
      <c r="UI69" s="7"/>
      <c r="UJ69" s="7"/>
      <c r="UK69" s="7"/>
      <c r="UL69" s="7"/>
      <c r="UM69" s="7"/>
      <c r="UN69" s="7"/>
      <c r="UO69" s="7"/>
      <c r="UP69" s="7"/>
      <c r="UQ69" s="7"/>
      <c r="UR69" s="7"/>
      <c r="US69" s="7"/>
      <c r="UT69" s="7"/>
      <c r="UU69" s="7"/>
      <c r="UV69" s="7"/>
      <c r="UW69" s="7"/>
      <c r="UX69" s="7"/>
      <c r="UY69" s="7"/>
      <c r="UZ69" s="7"/>
      <c r="VA69" s="7"/>
      <c r="VB69" s="7"/>
      <c r="VC69" s="7"/>
      <c r="VD69" s="7"/>
      <c r="VE69" s="7"/>
      <c r="VF69" s="7"/>
      <c r="VG69" s="7"/>
      <c r="VH69" s="7"/>
      <c r="VI69" s="7"/>
      <c r="VJ69" s="7"/>
      <c r="VK69" s="7"/>
      <c r="VL69" s="7"/>
      <c r="VM69" s="7"/>
      <c r="VN69" s="7"/>
      <c r="VO69" s="7"/>
      <c r="VP69" s="7"/>
      <c r="VQ69" s="7"/>
      <c r="VR69" s="7"/>
      <c r="VS69" s="7"/>
      <c r="VT69" s="7"/>
      <c r="VU69" s="7"/>
      <c r="VV69" s="7"/>
      <c r="VW69" s="7"/>
      <c r="VX69" s="7"/>
      <c r="VY69" s="7"/>
      <c r="VZ69" s="7"/>
      <c r="WA69" s="7"/>
      <c r="WB69" s="7"/>
      <c r="WC69" s="7"/>
      <c r="WD69" s="7"/>
      <c r="WE69" s="7"/>
      <c r="WF69" s="7"/>
      <c r="WG69" s="7"/>
      <c r="WH69" s="7"/>
      <c r="WI69" s="7"/>
      <c r="WJ69" s="7"/>
      <c r="WK69" s="7"/>
      <c r="WL69" s="7"/>
      <c r="WM69" s="7"/>
      <c r="WN69" s="7"/>
      <c r="WO69" s="7"/>
      <c r="WP69" s="7"/>
      <c r="WQ69" s="7"/>
      <c r="WR69" s="7"/>
      <c r="WS69" s="7"/>
      <c r="WT69" s="7"/>
      <c r="WU69" s="7"/>
      <c r="WV69" s="7"/>
      <c r="WW69" s="7"/>
      <c r="WX69" s="7"/>
      <c r="WY69" s="7"/>
      <c r="WZ69" s="7"/>
      <c r="XA69" s="7"/>
      <c r="XB69" s="7"/>
      <c r="XC69" s="7"/>
      <c r="XD69" s="7"/>
      <c r="XE69" s="7"/>
      <c r="XF69" s="7"/>
      <c r="XG69" s="7"/>
      <c r="XH69" s="7"/>
      <c r="XI69" s="7"/>
      <c r="XJ69" s="7"/>
      <c r="XK69" s="7"/>
      <c r="XL69" s="7"/>
      <c r="XM69" s="7"/>
      <c r="XN69" s="7"/>
      <c r="XO69" s="7"/>
      <c r="XP69" s="7"/>
      <c r="XQ69" s="7"/>
      <c r="XR69" s="7"/>
      <c r="XS69" s="7"/>
      <c r="XT69" s="7"/>
      <c r="XU69" s="7"/>
      <c r="XV69" s="7"/>
      <c r="XW69" s="7"/>
      <c r="XX69" s="7"/>
      <c r="XY69" s="7"/>
      <c r="XZ69" s="7"/>
      <c r="YA69" s="7"/>
      <c r="YB69" s="7"/>
      <c r="YC69" s="7"/>
      <c r="YD69" s="7"/>
      <c r="YE69" s="7"/>
      <c r="YF69" s="7"/>
      <c r="YG69" s="7"/>
      <c r="YH69" s="7"/>
      <c r="YI69" s="7"/>
      <c r="YJ69" s="7"/>
      <c r="YK69" s="7"/>
      <c r="YL69" s="7"/>
      <c r="YM69" s="7"/>
      <c r="YN69" s="7"/>
      <c r="YO69" s="7"/>
      <c r="YP69" s="7"/>
      <c r="YQ69" s="7"/>
      <c r="YR69" s="7"/>
      <c r="YS69" s="7"/>
      <c r="YT69" s="7"/>
      <c r="YU69" s="7"/>
      <c r="YV69" s="7"/>
      <c r="YW69" s="7"/>
      <c r="YX69" s="7"/>
      <c r="YY69" s="7"/>
      <c r="YZ69" s="7"/>
      <c r="ZA69" s="7"/>
      <c r="ZB69" s="7"/>
      <c r="ZC69" s="7"/>
      <c r="ZD69" s="7"/>
      <c r="ZE69" s="7"/>
      <c r="ZF69" s="7"/>
      <c r="ZG69" s="7"/>
      <c r="ZH69" s="7"/>
      <c r="ZI69" s="7"/>
      <c r="ZJ69" s="7"/>
      <c r="ZK69" s="7"/>
      <c r="ZL69" s="7"/>
      <c r="ZM69" s="7"/>
      <c r="ZN69" s="7"/>
      <c r="ZO69" s="7"/>
      <c r="ZP69" s="7"/>
      <c r="ZQ69" s="7"/>
      <c r="ZR69" s="7"/>
      <c r="ZS69" s="7"/>
      <c r="ZT69" s="7"/>
      <c r="ZU69" s="7"/>
      <c r="ZV69" s="7"/>
      <c r="ZW69" s="7"/>
      <c r="ZX69" s="7"/>
      <c r="ZY69" s="7"/>
      <c r="ZZ69" s="7"/>
      <c r="AAA69" s="7"/>
      <c r="AAB69" s="7"/>
      <c r="AAC69" s="7"/>
      <c r="AAD69" s="7"/>
      <c r="AAE69" s="7"/>
      <c r="AAF69" s="7"/>
      <c r="AAG69" s="7"/>
      <c r="AAH69" s="7"/>
      <c r="AAI69" s="7"/>
      <c r="AAJ69" s="7"/>
      <c r="AAK69" s="7"/>
      <c r="AAL69" s="7"/>
      <c r="AAM69" s="7"/>
      <c r="AAN69" s="7"/>
      <c r="AAO69" s="7"/>
      <c r="AAP69" s="7"/>
      <c r="AAQ69" s="7"/>
      <c r="AAR69" s="7"/>
      <c r="AAS69" s="7"/>
      <c r="AAT69" s="7"/>
      <c r="AAU69" s="7"/>
      <c r="AAV69" s="7"/>
      <c r="AAW69" s="7"/>
      <c r="AAX69" s="7"/>
      <c r="AAY69" s="7"/>
      <c r="AAZ69" s="7"/>
      <c r="ABA69" s="7"/>
      <c r="ABB69" s="7"/>
      <c r="ABC69" s="7"/>
      <c r="ABD69" s="7"/>
      <c r="ABE69" s="7"/>
      <c r="ABF69" s="7"/>
      <c r="ABG69" s="7"/>
      <c r="ABH69" s="7"/>
      <c r="ABI69" s="7"/>
      <c r="ABJ69" s="7"/>
      <c r="ABK69" s="7"/>
      <c r="ABL69" s="7"/>
      <c r="ABM69" s="7"/>
      <c r="ABN69" s="7"/>
      <c r="ABO69" s="7"/>
      <c r="ABP69" s="7"/>
      <c r="ABQ69" s="7"/>
      <c r="ABR69" s="7"/>
      <c r="ABS69" s="7"/>
      <c r="ABT69" s="7"/>
      <c r="ABU69" s="7"/>
      <c r="ABV69" s="7"/>
      <c r="ABW69" s="7"/>
      <c r="ABX69" s="7"/>
      <c r="ABY69" s="7"/>
      <c r="ABZ69" s="7"/>
      <c r="ACA69" s="7"/>
      <c r="ACB69" s="7"/>
      <c r="ACC69" s="7"/>
      <c r="ACD69" s="7"/>
      <c r="ACE69" s="7"/>
      <c r="ACF69" s="7"/>
      <c r="ACG69" s="7"/>
      <c r="ACH69" s="7"/>
      <c r="ACI69" s="7"/>
      <c r="ACJ69" s="7"/>
      <c r="ACK69" s="7"/>
      <c r="ACL69" s="7"/>
      <c r="ACM69" s="7"/>
      <c r="ACN69" s="7"/>
      <c r="ACO69" s="7"/>
      <c r="ACP69" s="7"/>
      <c r="ACQ69" s="7"/>
      <c r="ACR69" s="7"/>
      <c r="ACS69" s="7"/>
      <c r="ACT69" s="7"/>
      <c r="ACU69" s="7"/>
      <c r="ACV69" s="7"/>
      <c r="ACW69" s="7"/>
      <c r="ACX69" s="7"/>
      <c r="ACY69" s="7"/>
      <c r="ACZ69" s="7"/>
      <c r="ADA69" s="7"/>
      <c r="ADB69" s="7"/>
      <c r="ADC69" s="7"/>
      <c r="ADD69" s="7"/>
      <c r="ADE69" s="7"/>
      <c r="ADF69" s="7"/>
      <c r="ADG69" s="7"/>
      <c r="ADH69" s="7"/>
      <c r="ADI69" s="7"/>
      <c r="ADJ69" s="7"/>
      <c r="ADK69" s="7"/>
      <c r="ADL69" s="7"/>
      <c r="ADM69" s="7"/>
      <c r="ADN69" s="7"/>
      <c r="ADO69" s="7"/>
      <c r="ADP69" s="7"/>
      <c r="ADQ69" s="7"/>
      <c r="ADR69" s="7"/>
      <c r="ADS69" s="7"/>
      <c r="ADT69" s="7"/>
      <c r="ADU69" s="7"/>
      <c r="ADV69" s="7"/>
      <c r="ADW69" s="7"/>
      <c r="ADX69" s="7"/>
      <c r="ADY69" s="7"/>
      <c r="ADZ69" s="7"/>
      <c r="AEA69" s="7"/>
      <c r="AEB69" s="7"/>
      <c r="AEC69" s="7"/>
      <c r="AED69" s="7"/>
      <c r="AEE69" s="7"/>
      <c r="AEF69" s="7"/>
      <c r="AEG69" s="7"/>
      <c r="AEH69" s="7"/>
      <c r="AEI69" s="7"/>
      <c r="AEJ69" s="7"/>
      <c r="AEK69" s="7"/>
      <c r="AEL69" s="7"/>
      <c r="AEM69" s="7"/>
      <c r="AEN69" s="7"/>
      <c r="AEO69" s="7"/>
      <c r="AEP69" s="7"/>
      <c r="AEQ69" s="7"/>
      <c r="AER69" s="7"/>
      <c r="AES69" s="7"/>
      <c r="AET69" s="7"/>
      <c r="AEU69" s="7"/>
      <c r="AEV69" s="7"/>
      <c r="AEW69" s="7"/>
      <c r="AEX69" s="7"/>
      <c r="AEY69" s="7"/>
      <c r="AEZ69" s="7"/>
      <c r="AFA69" s="7"/>
      <c r="AFB69" s="7"/>
      <c r="AFC69" s="7"/>
      <c r="AFD69" s="7"/>
      <c r="AFE69" s="7"/>
      <c r="AFF69" s="7"/>
      <c r="AFG69" s="7"/>
      <c r="AFH69" s="7"/>
      <c r="AFI69" s="7"/>
      <c r="AFJ69" s="7"/>
      <c r="AFK69" s="7"/>
      <c r="AFL69" s="7"/>
      <c r="AFM69" s="7"/>
      <c r="AFN69" s="7"/>
      <c r="AFO69" s="7"/>
      <c r="AFP69" s="7"/>
      <c r="AFQ69" s="7"/>
      <c r="AFR69" s="7"/>
      <c r="AFS69" s="7"/>
      <c r="AFT69" s="7"/>
      <c r="AFU69" s="7"/>
      <c r="AFV69" s="7"/>
      <c r="AFW69" s="7"/>
      <c r="AFX69" s="7"/>
      <c r="AFY69" s="7"/>
      <c r="AFZ69" s="7"/>
      <c r="AGA69" s="7"/>
      <c r="AGB69" s="7"/>
      <c r="AGC69" s="7"/>
      <c r="AGD69" s="7"/>
      <c r="AGE69" s="7"/>
      <c r="AGF69" s="7"/>
      <c r="AGG69" s="7"/>
      <c r="AGH69" s="7"/>
      <c r="AGI69" s="7"/>
      <c r="AGJ69" s="7"/>
      <c r="AGK69" s="7"/>
      <c r="AGL69" s="7"/>
      <c r="AGM69" s="7"/>
      <c r="AGN69" s="7"/>
      <c r="AGO69" s="7"/>
      <c r="AGP69" s="7"/>
      <c r="AGQ69" s="7"/>
      <c r="AGR69" s="7"/>
      <c r="AGS69" s="7"/>
      <c r="AGT69" s="7"/>
      <c r="AGU69" s="7"/>
      <c r="AGV69" s="7"/>
      <c r="AGW69" s="7"/>
      <c r="AGX69" s="7"/>
      <c r="AGY69" s="7"/>
      <c r="AGZ69" s="7"/>
      <c r="AHA69" s="7"/>
      <c r="AHB69" s="7"/>
      <c r="AHC69" s="7"/>
      <c r="AHD69" s="7"/>
      <c r="AHE69" s="7"/>
      <c r="AHF69" s="7"/>
      <c r="AHG69" s="7"/>
      <c r="AHH69" s="7"/>
      <c r="AHI69" s="7"/>
      <c r="AHJ69" s="7"/>
      <c r="AHK69" s="7"/>
      <c r="AHL69" s="7"/>
      <c r="AHM69" s="7"/>
      <c r="AHN69" s="7"/>
      <c r="AHO69" s="7"/>
      <c r="AHP69" s="7"/>
      <c r="AHQ69" s="7"/>
      <c r="AHR69" s="7"/>
      <c r="AHS69" s="7"/>
      <c r="AHT69" s="7"/>
      <c r="AHU69" s="7"/>
      <c r="AHV69" s="7"/>
      <c r="AHW69" s="7"/>
      <c r="AHX69" s="7"/>
      <c r="AHY69" s="7"/>
      <c r="AHZ69" s="7"/>
      <c r="AIA69" s="7"/>
      <c r="AIB69" s="7"/>
      <c r="AIC69" s="7"/>
      <c r="AID69" s="7"/>
      <c r="AIE69" s="7"/>
      <c r="AIF69" s="7"/>
      <c r="AIG69" s="7"/>
      <c r="AIH69" s="7"/>
      <c r="AII69" s="7"/>
      <c r="AIJ69" s="7"/>
      <c r="AIK69" s="7"/>
      <c r="AIL69" s="7"/>
      <c r="AIM69" s="7"/>
      <c r="AIN69" s="7"/>
      <c r="AIO69" s="7"/>
      <c r="AIP69" s="7"/>
      <c r="AIQ69" s="7"/>
      <c r="AIR69" s="7"/>
      <c r="AIS69" s="7"/>
      <c r="AIT69" s="7"/>
      <c r="AIU69" s="7"/>
      <c r="AIV69" s="7"/>
      <c r="AIW69" s="7"/>
      <c r="AIX69" s="7"/>
      <c r="AIY69" s="7"/>
      <c r="AIZ69" s="7"/>
      <c r="AJA69" s="7"/>
      <c r="AJB69" s="7"/>
      <c r="AJC69" s="7"/>
      <c r="AJD69" s="7"/>
      <c r="AJE69" s="7"/>
      <c r="AJF69" s="7"/>
      <c r="AJG69" s="7"/>
      <c r="AJH69" s="7"/>
      <c r="AJI69" s="7"/>
      <c r="AJJ69" s="7"/>
      <c r="AJK69" s="7"/>
      <c r="AJL69" s="7"/>
      <c r="AJM69" s="7"/>
      <c r="AJN69" s="7"/>
      <c r="AJO69" s="7"/>
      <c r="AJP69" s="7"/>
      <c r="AJQ69" s="7"/>
      <c r="AJR69" s="7"/>
      <c r="AJS69" s="7"/>
      <c r="AJT69" s="7"/>
      <c r="AJU69" s="7"/>
      <c r="AJV69" s="7"/>
      <c r="AJW69" s="7"/>
      <c r="AJX69" s="7"/>
      <c r="AJY69" s="7"/>
      <c r="AJZ69" s="7"/>
      <c r="AKA69" s="7"/>
      <c r="AKB69" s="7"/>
      <c r="AKC69" s="7"/>
      <c r="AKD69" s="7"/>
      <c r="AKE69" s="7"/>
      <c r="AKF69" s="7"/>
      <c r="AKG69" s="7"/>
      <c r="AKH69" s="7"/>
      <c r="AKI69" s="7"/>
      <c r="AKJ69" s="7"/>
      <c r="AKK69" s="7"/>
      <c r="AKL69" s="7"/>
      <c r="AKM69" s="7"/>
      <c r="AKN69" s="7"/>
      <c r="AKO69" s="7"/>
      <c r="AKP69" s="7"/>
      <c r="AKQ69" s="7"/>
      <c r="AKR69" s="7"/>
      <c r="AKS69" s="7"/>
      <c r="AKT69" s="7"/>
      <c r="AKU69" s="7"/>
      <c r="AKV69" s="7"/>
      <c r="AKW69" s="7"/>
      <c r="AKX69" s="7"/>
      <c r="AKY69" s="7"/>
      <c r="AKZ69" s="7"/>
      <c r="ALA69" s="7"/>
      <c r="ALB69" s="7"/>
      <c r="ALC69" s="7"/>
      <c r="ALD69" s="7"/>
      <c r="ALE69" s="7"/>
      <c r="ALF69" s="7"/>
      <c r="ALG69" s="7"/>
      <c r="ALH69" s="7"/>
      <c r="ALI69" s="7"/>
      <c r="ALJ69" s="7"/>
      <c r="ALK69" s="7"/>
      <c r="ALL69" s="7"/>
      <c r="ALM69" s="7"/>
      <c r="ALN69" s="7"/>
      <c r="ALO69" s="7"/>
      <c r="ALP69" s="7"/>
      <c r="ALQ69" s="7"/>
      <c r="ALR69" s="7"/>
      <c r="ALS69" s="7"/>
      <c r="ALT69" s="7"/>
      <c r="ALU69" s="7"/>
      <c r="ALV69" s="7"/>
      <c r="ALW69" s="7"/>
      <c r="ALX69" s="7"/>
      <c r="ALY69" s="7"/>
      <c r="ALZ69" s="7"/>
      <c r="AMA69" s="7"/>
      <c r="AMB69" s="7"/>
      <c r="AMC69" s="7"/>
      <c r="AMD69" s="7"/>
      <c r="AME69" s="7"/>
      <c r="AMF69" s="7"/>
      <c r="AMG69" s="7"/>
      <c r="AMH69" s="7"/>
      <c r="AMI69" s="7"/>
      <c r="AMJ69" s="7"/>
      <c r="AMK69" s="7"/>
      <c r="AML69" s="7"/>
      <c r="AMM69" s="7"/>
      <c r="AMN69" s="7"/>
      <c r="AMO69" s="7"/>
      <c r="AMP69" s="7"/>
      <c r="AMQ69" s="7"/>
      <c r="AMR69" s="7"/>
      <c r="AMS69" s="7"/>
      <c r="AMT69" s="7"/>
      <c r="AMU69" s="7"/>
      <c r="AMV69" s="7"/>
      <c r="AMW69" s="7"/>
      <c r="AMX69" s="7"/>
      <c r="AMY69" s="7"/>
      <c r="AMZ69" s="7"/>
      <c r="ANA69" s="7"/>
      <c r="ANB69" s="7"/>
      <c r="ANC69" s="7"/>
      <c r="AND69" s="7"/>
      <c r="ANE69" s="7"/>
      <c r="ANF69" s="7"/>
      <c r="ANG69" s="7"/>
      <c r="ANH69" s="7"/>
      <c r="ANI69" s="7"/>
      <c r="ANJ69" s="7"/>
      <c r="ANK69" s="7"/>
      <c r="ANL69" s="7"/>
      <c r="ANM69" s="7"/>
      <c r="ANN69" s="7"/>
      <c r="ANO69" s="7"/>
      <c r="ANP69" s="7"/>
      <c r="ANQ69" s="7"/>
      <c r="ANR69" s="7"/>
      <c r="ANS69" s="7"/>
      <c r="ANT69" s="7"/>
      <c r="ANU69" s="7"/>
      <c r="ANV69" s="7"/>
      <c r="ANW69" s="7"/>
      <c r="ANX69" s="7"/>
      <c r="ANY69" s="7"/>
      <c r="ANZ69" s="7"/>
      <c r="AOA69" s="7"/>
      <c r="AOB69" s="7"/>
      <c r="AOC69" s="7"/>
      <c r="AOD69" s="7"/>
      <c r="AOE69" s="7"/>
      <c r="AOF69" s="7"/>
      <c r="AOG69" s="7"/>
      <c r="AOH69" s="7"/>
      <c r="AOI69" s="7"/>
      <c r="AOJ69" s="7"/>
      <c r="AOK69" s="7"/>
      <c r="AOL69" s="7"/>
      <c r="AOM69" s="7"/>
      <c r="AON69" s="7"/>
      <c r="AOO69" s="7"/>
      <c r="AOP69" s="7"/>
      <c r="AOQ69" s="7"/>
      <c r="AOR69" s="7"/>
      <c r="AOS69" s="7"/>
      <c r="AOT69" s="7"/>
      <c r="AOU69" s="7"/>
      <c r="AOV69" s="7"/>
      <c r="AOW69" s="7"/>
      <c r="AOX69" s="7"/>
      <c r="AOY69" s="7"/>
      <c r="AOZ69" s="7"/>
      <c r="APA69" s="7"/>
      <c r="APB69" s="7"/>
      <c r="APC69" s="7"/>
      <c r="APD69" s="7"/>
      <c r="APE69" s="7"/>
      <c r="APF69" s="7"/>
      <c r="APG69" s="7"/>
      <c r="APH69" s="7"/>
      <c r="API69" s="7"/>
      <c r="APJ69" s="7"/>
      <c r="APK69" s="7"/>
      <c r="APL69" s="7"/>
      <c r="APM69" s="7"/>
      <c r="APN69" s="7"/>
      <c r="APO69" s="7"/>
      <c r="APP69" s="7"/>
      <c r="APQ69" s="7"/>
      <c r="APR69" s="7"/>
      <c r="APS69" s="7"/>
      <c r="APT69" s="7"/>
      <c r="APU69" s="7"/>
      <c r="APV69" s="7"/>
      <c r="APW69" s="7"/>
      <c r="APX69" s="7"/>
      <c r="APY69" s="7"/>
      <c r="APZ69" s="7"/>
      <c r="AQA69" s="7"/>
      <c r="AQB69" s="7"/>
      <c r="AQC69" s="7"/>
      <c r="AQD69" s="7"/>
      <c r="AQE69" s="7"/>
      <c r="AQF69" s="7"/>
      <c r="AQG69" s="7"/>
      <c r="AQH69" s="7"/>
      <c r="AQI69" s="7"/>
      <c r="AQJ69" s="7"/>
      <c r="AQK69" s="7"/>
      <c r="AQL69" s="7"/>
      <c r="AQM69" s="7"/>
      <c r="AQN69" s="7"/>
      <c r="AQO69" s="7"/>
      <c r="AQP69" s="7"/>
      <c r="AQQ69" s="7"/>
      <c r="AQR69" s="7"/>
      <c r="AQS69" s="7"/>
      <c r="AQT69" s="7"/>
      <c r="AQU69" s="7"/>
      <c r="AQV69" s="7"/>
      <c r="AQW69" s="7"/>
      <c r="AQX69" s="7"/>
      <c r="AQY69" s="7"/>
      <c r="AQZ69" s="7"/>
      <c r="ARA69" s="7"/>
      <c r="ARB69" s="7"/>
      <c r="ARC69" s="7"/>
      <c r="ARD69" s="7"/>
      <c r="ARE69" s="7"/>
      <c r="ARF69" s="7"/>
      <c r="ARG69" s="7"/>
      <c r="ARH69" s="7"/>
      <c r="ARI69" s="7"/>
      <c r="ARJ69" s="7"/>
      <c r="ARK69" s="7"/>
      <c r="ARL69" s="7"/>
      <c r="ARM69" s="7"/>
      <c r="ARN69" s="7"/>
      <c r="ARO69" s="7"/>
      <c r="ARP69" s="7"/>
      <c r="ARQ69" s="7"/>
      <c r="ARR69" s="7"/>
      <c r="ARS69" s="7"/>
      <c r="ART69" s="7"/>
      <c r="ARU69" s="7"/>
      <c r="ARV69" s="7"/>
      <c r="ARW69" s="7"/>
      <c r="ARX69" s="7"/>
      <c r="ARY69" s="7"/>
      <c r="ARZ69" s="7"/>
      <c r="ASA69" s="7"/>
      <c r="ASB69" s="7"/>
      <c r="ASC69" s="7"/>
      <c r="ASD69" s="7"/>
      <c r="ASE69" s="7"/>
      <c r="ASF69" s="7"/>
      <c r="ASG69" s="7"/>
      <c r="ASH69" s="7"/>
      <c r="ASI69" s="7"/>
      <c r="ASJ69" s="7"/>
      <c r="ASK69" s="7"/>
      <c r="ASL69" s="7"/>
      <c r="ASM69" s="7"/>
      <c r="ASN69" s="7"/>
      <c r="ASO69" s="7"/>
      <c r="ASP69" s="7"/>
      <c r="ASQ69" s="7"/>
      <c r="ASR69" s="7"/>
      <c r="ASS69" s="7"/>
      <c r="AST69" s="7"/>
      <c r="ASU69" s="7"/>
      <c r="ASV69" s="7"/>
      <c r="ASW69" s="7"/>
      <c r="ASX69" s="7"/>
      <c r="ASY69" s="7"/>
      <c r="ASZ69" s="7"/>
      <c r="ATA69" s="7"/>
      <c r="ATB69" s="7"/>
      <c r="ATC69" s="7"/>
      <c r="ATD69" s="7"/>
      <c r="ATE69" s="7"/>
      <c r="ATF69" s="7"/>
      <c r="ATG69" s="7"/>
      <c r="ATH69" s="7"/>
      <c r="ATI69" s="7"/>
      <c r="ATJ69" s="7"/>
      <c r="ATK69" s="7"/>
      <c r="ATL69" s="7"/>
      <c r="ATM69" s="7"/>
      <c r="ATN69" s="7"/>
      <c r="ATO69" s="7"/>
      <c r="ATP69" s="7"/>
      <c r="ATQ69" s="7"/>
      <c r="ATR69" s="7"/>
      <c r="ATS69" s="7"/>
      <c r="ATT69" s="7"/>
      <c r="ATU69" s="7"/>
      <c r="ATV69" s="7"/>
      <c r="ATW69" s="7"/>
      <c r="ATX69" s="7"/>
      <c r="ATY69" s="7"/>
      <c r="ATZ69" s="7"/>
      <c r="AUA69" s="7"/>
      <c r="AUB69" s="7"/>
      <c r="AUC69" s="7"/>
      <c r="AUD69" s="7"/>
      <c r="AUE69" s="7"/>
      <c r="AUF69" s="7"/>
      <c r="AUG69" s="7"/>
      <c r="AUH69" s="7"/>
      <c r="AUI69" s="7"/>
      <c r="AUJ69" s="7"/>
      <c r="AUK69" s="7"/>
      <c r="AUL69" s="7"/>
      <c r="AUM69" s="7"/>
      <c r="AUN69" s="7"/>
      <c r="AUO69" s="7"/>
      <c r="AUP69" s="7"/>
      <c r="AUQ69" s="7"/>
      <c r="AUR69" s="7"/>
      <c r="AUS69" s="7"/>
      <c r="AUT69" s="7"/>
      <c r="AUU69" s="7"/>
      <c r="AUV69" s="7"/>
      <c r="AUW69" s="7"/>
      <c r="AUX69" s="7"/>
      <c r="AUY69" s="7"/>
      <c r="AUZ69" s="7"/>
      <c r="AVA69" s="7"/>
      <c r="AVB69" s="7"/>
      <c r="AVC69" s="7"/>
      <c r="AVD69" s="7"/>
      <c r="AVE69" s="7"/>
      <c r="AVF69" s="7"/>
      <c r="AVG69" s="7"/>
      <c r="AVH69" s="7"/>
      <c r="AVI69" s="7"/>
      <c r="AVJ69" s="7"/>
      <c r="AVK69" s="7"/>
      <c r="AVL69" s="7"/>
      <c r="AVM69" s="7"/>
      <c r="AVN69" s="7"/>
      <c r="AVO69" s="7"/>
      <c r="AVP69" s="7"/>
      <c r="AVQ69" s="7"/>
      <c r="AVR69" s="7"/>
      <c r="AVS69" s="7"/>
      <c r="AVT69" s="7"/>
      <c r="AVU69" s="7"/>
      <c r="AVV69" s="7"/>
      <c r="AVW69" s="7"/>
      <c r="AVX69" s="7"/>
      <c r="AVY69" s="7"/>
      <c r="AVZ69" s="7"/>
      <c r="AWA69" s="7"/>
      <c r="AWB69" s="7"/>
      <c r="AWC69" s="7"/>
      <c r="AWD69" s="7"/>
      <c r="AWE69" s="7"/>
      <c r="AWF69" s="7"/>
      <c r="AWG69" s="7"/>
      <c r="AWH69" s="7"/>
      <c r="AWI69" s="7"/>
      <c r="AWJ69" s="7"/>
      <c r="AWK69" s="7"/>
      <c r="AWL69" s="7"/>
      <c r="AWM69" s="7"/>
      <c r="AWN69" s="7"/>
      <c r="AWO69" s="7"/>
      <c r="AWP69" s="7"/>
      <c r="AWQ69" s="7"/>
      <c r="AWR69" s="7"/>
      <c r="AWS69" s="7"/>
      <c r="AWT69" s="7"/>
      <c r="AWU69" s="7"/>
      <c r="AWV69" s="7"/>
      <c r="AWW69" s="7"/>
      <c r="AWX69" s="7"/>
    </row>
    <row r="70" spans="1:1298" ht="18.75" x14ac:dyDescent="0.25">
      <c r="A70" s="1" t="s">
        <v>22</v>
      </c>
      <c r="B70" s="30">
        <v>1953.27</v>
      </c>
      <c r="C70" s="31">
        <f>B70*C72/B72</f>
        <v>47.014399011857172</v>
      </c>
      <c r="D70" s="40">
        <v>65</v>
      </c>
      <c r="E70" s="30">
        <f>D70*E72/D72</f>
        <v>174.93524590163932</v>
      </c>
    </row>
    <row r="71" spans="1:1298" ht="18.75" x14ac:dyDescent="0.25">
      <c r="A71" s="1" t="s">
        <v>23</v>
      </c>
      <c r="B71" s="30">
        <v>1706.12</v>
      </c>
      <c r="C71" s="31">
        <f>B71*C72/B72</f>
        <v>41.065600988142833</v>
      </c>
      <c r="D71" s="40">
        <v>57</v>
      </c>
      <c r="E71" s="30">
        <f>D71*E72/D72</f>
        <v>153.40475409836063</v>
      </c>
    </row>
    <row r="72" spans="1:1298" s="5" customFormat="1" ht="18.75" x14ac:dyDescent="0.25">
      <c r="A72" s="4"/>
      <c r="B72" s="32">
        <f>SUM(B70:B71)</f>
        <v>3659.39</v>
      </c>
      <c r="C72" s="33">
        <v>88.08</v>
      </c>
      <c r="D72" s="41">
        <f>SUM(D70:D71)</f>
        <v>122</v>
      </c>
      <c r="E72" s="32">
        <v>328.34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/>
      <c r="JB72" s="7"/>
      <c r="JC72" s="7"/>
      <c r="JD72" s="7"/>
      <c r="JE72" s="7"/>
      <c r="JF72" s="7"/>
      <c r="JG72" s="7"/>
      <c r="JH72" s="7"/>
      <c r="JI72" s="7"/>
      <c r="JJ72" s="7"/>
      <c r="JK72" s="7"/>
      <c r="JL72" s="7"/>
      <c r="JM72" s="7"/>
      <c r="JN72" s="7"/>
      <c r="JO72" s="7"/>
      <c r="JP72" s="7"/>
      <c r="JQ72" s="7"/>
      <c r="JR72" s="7"/>
      <c r="JS72" s="7"/>
      <c r="JT72" s="7"/>
      <c r="JU72" s="7"/>
      <c r="JV72" s="7"/>
      <c r="JW72" s="7"/>
      <c r="JX72" s="7"/>
      <c r="JY72" s="7"/>
      <c r="JZ72" s="7"/>
      <c r="KA72" s="7"/>
      <c r="KB72" s="7"/>
      <c r="KC72" s="7"/>
      <c r="KD72" s="7"/>
      <c r="KE72" s="7"/>
      <c r="KF72" s="7"/>
      <c r="KG72" s="7"/>
      <c r="KH72" s="7"/>
      <c r="KI72" s="7"/>
      <c r="KJ72" s="7"/>
      <c r="KK72" s="7"/>
      <c r="KL72" s="7"/>
      <c r="KM72" s="7"/>
      <c r="KN72" s="7"/>
      <c r="KO72" s="7"/>
      <c r="KP72" s="7"/>
      <c r="KQ72" s="7"/>
      <c r="KR72" s="7"/>
      <c r="KS72" s="7"/>
      <c r="KT72" s="7"/>
      <c r="KU72" s="7"/>
      <c r="KV72" s="7"/>
      <c r="KW72" s="7"/>
      <c r="KX72" s="7"/>
      <c r="KY72" s="7"/>
      <c r="KZ72" s="7"/>
      <c r="LA72" s="7"/>
      <c r="LB72" s="7"/>
      <c r="LC72" s="7"/>
      <c r="LD72" s="7"/>
      <c r="LE72" s="7"/>
      <c r="LF72" s="7"/>
      <c r="LG72" s="7"/>
      <c r="LH72" s="7"/>
      <c r="LI72" s="7"/>
      <c r="LJ72" s="7"/>
      <c r="LK72" s="7"/>
      <c r="LL72" s="7"/>
      <c r="LM72" s="7"/>
      <c r="LN72" s="7"/>
      <c r="LO72" s="7"/>
      <c r="LP72" s="7"/>
      <c r="LQ72" s="7"/>
      <c r="LR72" s="7"/>
      <c r="LS72" s="7"/>
      <c r="LT72" s="7"/>
      <c r="LU72" s="7"/>
      <c r="LV72" s="7"/>
      <c r="LW72" s="7"/>
      <c r="LX72" s="7"/>
      <c r="LY72" s="7"/>
      <c r="LZ72" s="7"/>
      <c r="MA72" s="7"/>
      <c r="MB72" s="7"/>
      <c r="MC72" s="7"/>
      <c r="MD72" s="7"/>
      <c r="ME72" s="7"/>
      <c r="MF72" s="7"/>
      <c r="MG72" s="7"/>
      <c r="MH72" s="7"/>
      <c r="MI72" s="7"/>
      <c r="MJ72" s="7"/>
      <c r="MK72" s="7"/>
      <c r="ML72" s="7"/>
      <c r="MM72" s="7"/>
      <c r="MN72" s="7"/>
      <c r="MO72" s="7"/>
      <c r="MP72" s="7"/>
      <c r="MQ72" s="7"/>
      <c r="MR72" s="7"/>
      <c r="MS72" s="7"/>
      <c r="MT72" s="7"/>
      <c r="MU72" s="7"/>
      <c r="MV72" s="7"/>
      <c r="MW72" s="7"/>
      <c r="MX72" s="7"/>
      <c r="MY72" s="7"/>
      <c r="MZ72" s="7"/>
      <c r="NA72" s="7"/>
      <c r="NB72" s="7"/>
      <c r="NC72" s="7"/>
      <c r="ND72" s="7"/>
      <c r="NE72" s="7"/>
      <c r="NF72" s="7"/>
      <c r="NG72" s="7"/>
      <c r="NH72" s="7"/>
      <c r="NI72" s="7"/>
      <c r="NJ72" s="7"/>
      <c r="NK72" s="7"/>
      <c r="NL72" s="7"/>
      <c r="NM72" s="7"/>
      <c r="NN72" s="7"/>
      <c r="NO72" s="7"/>
      <c r="NP72" s="7"/>
      <c r="NQ72" s="7"/>
      <c r="NR72" s="7"/>
      <c r="NS72" s="7"/>
      <c r="NT72" s="7"/>
      <c r="NU72" s="7"/>
      <c r="NV72" s="7"/>
      <c r="NW72" s="7"/>
      <c r="NX72" s="7"/>
      <c r="NY72" s="7"/>
      <c r="NZ72" s="7"/>
      <c r="OA72" s="7"/>
      <c r="OB72" s="7"/>
      <c r="OC72" s="7"/>
      <c r="OD72" s="7"/>
      <c r="OE72" s="7"/>
      <c r="OF72" s="7"/>
      <c r="OG72" s="7"/>
      <c r="OH72" s="7"/>
      <c r="OI72" s="7"/>
      <c r="OJ72" s="7"/>
      <c r="OK72" s="7"/>
      <c r="OL72" s="7"/>
      <c r="OM72" s="7"/>
      <c r="ON72" s="7"/>
      <c r="OO72" s="7"/>
      <c r="OP72" s="7"/>
      <c r="OQ72" s="7"/>
      <c r="OR72" s="7"/>
      <c r="OS72" s="7"/>
      <c r="OT72" s="7"/>
      <c r="OU72" s="7"/>
      <c r="OV72" s="7"/>
      <c r="OW72" s="7"/>
      <c r="OX72" s="7"/>
      <c r="OY72" s="7"/>
      <c r="OZ72" s="7"/>
      <c r="PA72" s="7"/>
      <c r="PB72" s="7"/>
      <c r="PC72" s="7"/>
      <c r="PD72" s="7"/>
      <c r="PE72" s="7"/>
      <c r="PF72" s="7"/>
      <c r="PG72" s="7"/>
      <c r="PH72" s="7"/>
      <c r="PI72" s="7"/>
      <c r="PJ72" s="7"/>
      <c r="PK72" s="7"/>
      <c r="PL72" s="7"/>
      <c r="PM72" s="7"/>
      <c r="PN72" s="7"/>
      <c r="PO72" s="7"/>
      <c r="PP72" s="7"/>
      <c r="PQ72" s="7"/>
      <c r="PR72" s="7"/>
      <c r="PS72" s="7"/>
      <c r="PT72" s="7"/>
      <c r="PU72" s="7"/>
      <c r="PV72" s="7"/>
      <c r="PW72" s="7"/>
      <c r="PX72" s="7"/>
      <c r="PY72" s="7"/>
      <c r="PZ72" s="7"/>
      <c r="QA72" s="7"/>
      <c r="QB72" s="7"/>
      <c r="QC72" s="7"/>
      <c r="QD72" s="7"/>
      <c r="QE72" s="7"/>
      <c r="QF72" s="7"/>
      <c r="QG72" s="7"/>
      <c r="QH72" s="7"/>
      <c r="QI72" s="7"/>
      <c r="QJ72" s="7"/>
      <c r="QK72" s="7"/>
      <c r="QL72" s="7"/>
      <c r="QM72" s="7"/>
      <c r="QN72" s="7"/>
      <c r="QO72" s="7"/>
      <c r="QP72" s="7"/>
      <c r="QQ72" s="7"/>
      <c r="QR72" s="7"/>
      <c r="QS72" s="7"/>
      <c r="QT72" s="7"/>
      <c r="QU72" s="7"/>
      <c r="QV72" s="7"/>
      <c r="QW72" s="7"/>
      <c r="QX72" s="7"/>
      <c r="QY72" s="7"/>
      <c r="QZ72" s="7"/>
      <c r="RA72" s="7"/>
      <c r="RB72" s="7"/>
      <c r="RC72" s="7"/>
      <c r="RD72" s="7"/>
      <c r="RE72" s="7"/>
      <c r="RF72" s="7"/>
      <c r="RG72" s="7"/>
      <c r="RH72" s="7"/>
      <c r="RI72" s="7"/>
      <c r="RJ72" s="7"/>
      <c r="RK72" s="7"/>
      <c r="RL72" s="7"/>
      <c r="RM72" s="7"/>
      <c r="RN72" s="7"/>
      <c r="RO72" s="7"/>
      <c r="RP72" s="7"/>
      <c r="RQ72" s="7"/>
      <c r="RR72" s="7"/>
      <c r="RS72" s="7"/>
      <c r="RT72" s="7"/>
      <c r="RU72" s="7"/>
      <c r="RV72" s="7"/>
      <c r="RW72" s="7"/>
      <c r="RX72" s="7"/>
      <c r="RY72" s="7"/>
      <c r="RZ72" s="7"/>
      <c r="SA72" s="7"/>
      <c r="SB72" s="7"/>
      <c r="SC72" s="7"/>
      <c r="SD72" s="7"/>
      <c r="SE72" s="7"/>
      <c r="SF72" s="7"/>
      <c r="SG72" s="7"/>
      <c r="SH72" s="7"/>
      <c r="SI72" s="7"/>
      <c r="SJ72" s="7"/>
      <c r="SK72" s="7"/>
      <c r="SL72" s="7"/>
      <c r="SM72" s="7"/>
      <c r="SN72" s="7"/>
      <c r="SO72" s="7"/>
      <c r="SP72" s="7"/>
      <c r="SQ72" s="7"/>
      <c r="SR72" s="7"/>
      <c r="SS72" s="7"/>
      <c r="ST72" s="7"/>
      <c r="SU72" s="7"/>
      <c r="SV72" s="7"/>
      <c r="SW72" s="7"/>
      <c r="SX72" s="7"/>
      <c r="SY72" s="7"/>
      <c r="SZ72" s="7"/>
      <c r="TA72" s="7"/>
      <c r="TB72" s="7"/>
      <c r="TC72" s="7"/>
      <c r="TD72" s="7"/>
      <c r="TE72" s="7"/>
      <c r="TF72" s="7"/>
      <c r="TG72" s="7"/>
      <c r="TH72" s="7"/>
      <c r="TI72" s="7"/>
      <c r="TJ72" s="7"/>
      <c r="TK72" s="7"/>
      <c r="TL72" s="7"/>
      <c r="TM72" s="7"/>
      <c r="TN72" s="7"/>
      <c r="TO72" s="7"/>
      <c r="TP72" s="7"/>
      <c r="TQ72" s="7"/>
      <c r="TR72" s="7"/>
      <c r="TS72" s="7"/>
      <c r="TT72" s="7"/>
      <c r="TU72" s="7"/>
      <c r="TV72" s="7"/>
      <c r="TW72" s="7"/>
      <c r="TX72" s="7"/>
      <c r="TY72" s="7"/>
      <c r="TZ72" s="7"/>
      <c r="UA72" s="7"/>
      <c r="UB72" s="7"/>
      <c r="UC72" s="7"/>
      <c r="UD72" s="7"/>
      <c r="UE72" s="7"/>
      <c r="UF72" s="7"/>
      <c r="UG72" s="7"/>
      <c r="UH72" s="7"/>
      <c r="UI72" s="7"/>
      <c r="UJ72" s="7"/>
      <c r="UK72" s="7"/>
      <c r="UL72" s="7"/>
      <c r="UM72" s="7"/>
      <c r="UN72" s="7"/>
      <c r="UO72" s="7"/>
      <c r="UP72" s="7"/>
      <c r="UQ72" s="7"/>
      <c r="UR72" s="7"/>
      <c r="US72" s="7"/>
      <c r="UT72" s="7"/>
      <c r="UU72" s="7"/>
      <c r="UV72" s="7"/>
      <c r="UW72" s="7"/>
      <c r="UX72" s="7"/>
      <c r="UY72" s="7"/>
      <c r="UZ72" s="7"/>
      <c r="VA72" s="7"/>
      <c r="VB72" s="7"/>
      <c r="VC72" s="7"/>
      <c r="VD72" s="7"/>
      <c r="VE72" s="7"/>
      <c r="VF72" s="7"/>
      <c r="VG72" s="7"/>
      <c r="VH72" s="7"/>
      <c r="VI72" s="7"/>
      <c r="VJ72" s="7"/>
      <c r="VK72" s="7"/>
      <c r="VL72" s="7"/>
      <c r="VM72" s="7"/>
      <c r="VN72" s="7"/>
      <c r="VO72" s="7"/>
      <c r="VP72" s="7"/>
      <c r="VQ72" s="7"/>
      <c r="VR72" s="7"/>
      <c r="VS72" s="7"/>
      <c r="VT72" s="7"/>
      <c r="VU72" s="7"/>
      <c r="VV72" s="7"/>
      <c r="VW72" s="7"/>
      <c r="VX72" s="7"/>
      <c r="VY72" s="7"/>
      <c r="VZ72" s="7"/>
      <c r="WA72" s="7"/>
      <c r="WB72" s="7"/>
      <c r="WC72" s="7"/>
      <c r="WD72" s="7"/>
      <c r="WE72" s="7"/>
      <c r="WF72" s="7"/>
      <c r="WG72" s="7"/>
      <c r="WH72" s="7"/>
      <c r="WI72" s="7"/>
      <c r="WJ72" s="7"/>
      <c r="WK72" s="7"/>
      <c r="WL72" s="7"/>
      <c r="WM72" s="7"/>
      <c r="WN72" s="7"/>
      <c r="WO72" s="7"/>
      <c r="WP72" s="7"/>
      <c r="WQ72" s="7"/>
      <c r="WR72" s="7"/>
      <c r="WS72" s="7"/>
      <c r="WT72" s="7"/>
      <c r="WU72" s="7"/>
      <c r="WV72" s="7"/>
      <c r="WW72" s="7"/>
      <c r="WX72" s="7"/>
      <c r="WY72" s="7"/>
      <c r="WZ72" s="7"/>
      <c r="XA72" s="7"/>
      <c r="XB72" s="7"/>
      <c r="XC72" s="7"/>
      <c r="XD72" s="7"/>
      <c r="XE72" s="7"/>
      <c r="XF72" s="7"/>
      <c r="XG72" s="7"/>
      <c r="XH72" s="7"/>
      <c r="XI72" s="7"/>
      <c r="XJ72" s="7"/>
      <c r="XK72" s="7"/>
      <c r="XL72" s="7"/>
      <c r="XM72" s="7"/>
      <c r="XN72" s="7"/>
      <c r="XO72" s="7"/>
      <c r="XP72" s="7"/>
      <c r="XQ72" s="7"/>
      <c r="XR72" s="7"/>
      <c r="XS72" s="7"/>
      <c r="XT72" s="7"/>
      <c r="XU72" s="7"/>
      <c r="XV72" s="7"/>
      <c r="XW72" s="7"/>
      <c r="XX72" s="7"/>
      <c r="XY72" s="7"/>
      <c r="XZ72" s="7"/>
      <c r="YA72" s="7"/>
      <c r="YB72" s="7"/>
      <c r="YC72" s="7"/>
      <c r="YD72" s="7"/>
      <c r="YE72" s="7"/>
      <c r="YF72" s="7"/>
      <c r="YG72" s="7"/>
      <c r="YH72" s="7"/>
      <c r="YI72" s="7"/>
      <c r="YJ72" s="7"/>
      <c r="YK72" s="7"/>
      <c r="YL72" s="7"/>
      <c r="YM72" s="7"/>
      <c r="YN72" s="7"/>
      <c r="YO72" s="7"/>
      <c r="YP72" s="7"/>
      <c r="YQ72" s="7"/>
      <c r="YR72" s="7"/>
      <c r="YS72" s="7"/>
      <c r="YT72" s="7"/>
      <c r="YU72" s="7"/>
      <c r="YV72" s="7"/>
      <c r="YW72" s="7"/>
      <c r="YX72" s="7"/>
      <c r="YY72" s="7"/>
      <c r="YZ72" s="7"/>
      <c r="ZA72" s="7"/>
      <c r="ZB72" s="7"/>
      <c r="ZC72" s="7"/>
      <c r="ZD72" s="7"/>
      <c r="ZE72" s="7"/>
      <c r="ZF72" s="7"/>
      <c r="ZG72" s="7"/>
      <c r="ZH72" s="7"/>
      <c r="ZI72" s="7"/>
      <c r="ZJ72" s="7"/>
      <c r="ZK72" s="7"/>
      <c r="ZL72" s="7"/>
      <c r="ZM72" s="7"/>
      <c r="ZN72" s="7"/>
      <c r="ZO72" s="7"/>
      <c r="ZP72" s="7"/>
      <c r="ZQ72" s="7"/>
      <c r="ZR72" s="7"/>
      <c r="ZS72" s="7"/>
      <c r="ZT72" s="7"/>
      <c r="ZU72" s="7"/>
      <c r="ZV72" s="7"/>
      <c r="ZW72" s="7"/>
      <c r="ZX72" s="7"/>
      <c r="ZY72" s="7"/>
      <c r="ZZ72" s="7"/>
      <c r="AAA72" s="7"/>
      <c r="AAB72" s="7"/>
      <c r="AAC72" s="7"/>
      <c r="AAD72" s="7"/>
      <c r="AAE72" s="7"/>
      <c r="AAF72" s="7"/>
      <c r="AAG72" s="7"/>
      <c r="AAH72" s="7"/>
      <c r="AAI72" s="7"/>
      <c r="AAJ72" s="7"/>
      <c r="AAK72" s="7"/>
      <c r="AAL72" s="7"/>
      <c r="AAM72" s="7"/>
      <c r="AAN72" s="7"/>
      <c r="AAO72" s="7"/>
      <c r="AAP72" s="7"/>
      <c r="AAQ72" s="7"/>
      <c r="AAR72" s="7"/>
      <c r="AAS72" s="7"/>
      <c r="AAT72" s="7"/>
      <c r="AAU72" s="7"/>
      <c r="AAV72" s="7"/>
      <c r="AAW72" s="7"/>
      <c r="AAX72" s="7"/>
      <c r="AAY72" s="7"/>
      <c r="AAZ72" s="7"/>
      <c r="ABA72" s="7"/>
      <c r="ABB72" s="7"/>
      <c r="ABC72" s="7"/>
      <c r="ABD72" s="7"/>
      <c r="ABE72" s="7"/>
      <c r="ABF72" s="7"/>
      <c r="ABG72" s="7"/>
      <c r="ABH72" s="7"/>
      <c r="ABI72" s="7"/>
      <c r="ABJ72" s="7"/>
      <c r="ABK72" s="7"/>
      <c r="ABL72" s="7"/>
      <c r="ABM72" s="7"/>
      <c r="ABN72" s="7"/>
      <c r="ABO72" s="7"/>
      <c r="ABP72" s="7"/>
      <c r="ABQ72" s="7"/>
      <c r="ABR72" s="7"/>
      <c r="ABS72" s="7"/>
      <c r="ABT72" s="7"/>
      <c r="ABU72" s="7"/>
      <c r="ABV72" s="7"/>
      <c r="ABW72" s="7"/>
      <c r="ABX72" s="7"/>
      <c r="ABY72" s="7"/>
      <c r="ABZ72" s="7"/>
      <c r="ACA72" s="7"/>
      <c r="ACB72" s="7"/>
      <c r="ACC72" s="7"/>
      <c r="ACD72" s="7"/>
      <c r="ACE72" s="7"/>
      <c r="ACF72" s="7"/>
      <c r="ACG72" s="7"/>
      <c r="ACH72" s="7"/>
      <c r="ACI72" s="7"/>
      <c r="ACJ72" s="7"/>
      <c r="ACK72" s="7"/>
      <c r="ACL72" s="7"/>
      <c r="ACM72" s="7"/>
      <c r="ACN72" s="7"/>
      <c r="ACO72" s="7"/>
      <c r="ACP72" s="7"/>
      <c r="ACQ72" s="7"/>
      <c r="ACR72" s="7"/>
      <c r="ACS72" s="7"/>
      <c r="ACT72" s="7"/>
      <c r="ACU72" s="7"/>
      <c r="ACV72" s="7"/>
      <c r="ACW72" s="7"/>
      <c r="ACX72" s="7"/>
      <c r="ACY72" s="7"/>
      <c r="ACZ72" s="7"/>
      <c r="ADA72" s="7"/>
      <c r="ADB72" s="7"/>
      <c r="ADC72" s="7"/>
      <c r="ADD72" s="7"/>
      <c r="ADE72" s="7"/>
      <c r="ADF72" s="7"/>
      <c r="ADG72" s="7"/>
      <c r="ADH72" s="7"/>
      <c r="ADI72" s="7"/>
      <c r="ADJ72" s="7"/>
      <c r="ADK72" s="7"/>
      <c r="ADL72" s="7"/>
      <c r="ADM72" s="7"/>
      <c r="ADN72" s="7"/>
      <c r="ADO72" s="7"/>
      <c r="ADP72" s="7"/>
      <c r="ADQ72" s="7"/>
      <c r="ADR72" s="7"/>
      <c r="ADS72" s="7"/>
      <c r="ADT72" s="7"/>
      <c r="ADU72" s="7"/>
      <c r="ADV72" s="7"/>
      <c r="ADW72" s="7"/>
      <c r="ADX72" s="7"/>
      <c r="ADY72" s="7"/>
      <c r="ADZ72" s="7"/>
      <c r="AEA72" s="7"/>
      <c r="AEB72" s="7"/>
      <c r="AEC72" s="7"/>
      <c r="AED72" s="7"/>
      <c r="AEE72" s="7"/>
      <c r="AEF72" s="7"/>
      <c r="AEG72" s="7"/>
      <c r="AEH72" s="7"/>
      <c r="AEI72" s="7"/>
      <c r="AEJ72" s="7"/>
      <c r="AEK72" s="7"/>
      <c r="AEL72" s="7"/>
      <c r="AEM72" s="7"/>
      <c r="AEN72" s="7"/>
      <c r="AEO72" s="7"/>
      <c r="AEP72" s="7"/>
      <c r="AEQ72" s="7"/>
      <c r="AER72" s="7"/>
      <c r="AES72" s="7"/>
      <c r="AET72" s="7"/>
      <c r="AEU72" s="7"/>
      <c r="AEV72" s="7"/>
      <c r="AEW72" s="7"/>
      <c r="AEX72" s="7"/>
      <c r="AEY72" s="7"/>
      <c r="AEZ72" s="7"/>
      <c r="AFA72" s="7"/>
      <c r="AFB72" s="7"/>
      <c r="AFC72" s="7"/>
      <c r="AFD72" s="7"/>
      <c r="AFE72" s="7"/>
      <c r="AFF72" s="7"/>
      <c r="AFG72" s="7"/>
      <c r="AFH72" s="7"/>
      <c r="AFI72" s="7"/>
      <c r="AFJ72" s="7"/>
      <c r="AFK72" s="7"/>
      <c r="AFL72" s="7"/>
      <c r="AFM72" s="7"/>
      <c r="AFN72" s="7"/>
      <c r="AFO72" s="7"/>
      <c r="AFP72" s="7"/>
      <c r="AFQ72" s="7"/>
      <c r="AFR72" s="7"/>
      <c r="AFS72" s="7"/>
      <c r="AFT72" s="7"/>
      <c r="AFU72" s="7"/>
      <c r="AFV72" s="7"/>
      <c r="AFW72" s="7"/>
      <c r="AFX72" s="7"/>
      <c r="AFY72" s="7"/>
      <c r="AFZ72" s="7"/>
      <c r="AGA72" s="7"/>
      <c r="AGB72" s="7"/>
      <c r="AGC72" s="7"/>
      <c r="AGD72" s="7"/>
      <c r="AGE72" s="7"/>
      <c r="AGF72" s="7"/>
      <c r="AGG72" s="7"/>
      <c r="AGH72" s="7"/>
      <c r="AGI72" s="7"/>
      <c r="AGJ72" s="7"/>
      <c r="AGK72" s="7"/>
      <c r="AGL72" s="7"/>
      <c r="AGM72" s="7"/>
      <c r="AGN72" s="7"/>
      <c r="AGO72" s="7"/>
      <c r="AGP72" s="7"/>
      <c r="AGQ72" s="7"/>
      <c r="AGR72" s="7"/>
      <c r="AGS72" s="7"/>
      <c r="AGT72" s="7"/>
      <c r="AGU72" s="7"/>
      <c r="AGV72" s="7"/>
      <c r="AGW72" s="7"/>
      <c r="AGX72" s="7"/>
      <c r="AGY72" s="7"/>
      <c r="AGZ72" s="7"/>
      <c r="AHA72" s="7"/>
      <c r="AHB72" s="7"/>
      <c r="AHC72" s="7"/>
      <c r="AHD72" s="7"/>
      <c r="AHE72" s="7"/>
      <c r="AHF72" s="7"/>
      <c r="AHG72" s="7"/>
      <c r="AHH72" s="7"/>
      <c r="AHI72" s="7"/>
      <c r="AHJ72" s="7"/>
      <c r="AHK72" s="7"/>
      <c r="AHL72" s="7"/>
      <c r="AHM72" s="7"/>
      <c r="AHN72" s="7"/>
      <c r="AHO72" s="7"/>
      <c r="AHP72" s="7"/>
      <c r="AHQ72" s="7"/>
      <c r="AHR72" s="7"/>
      <c r="AHS72" s="7"/>
      <c r="AHT72" s="7"/>
      <c r="AHU72" s="7"/>
      <c r="AHV72" s="7"/>
      <c r="AHW72" s="7"/>
      <c r="AHX72" s="7"/>
      <c r="AHY72" s="7"/>
      <c r="AHZ72" s="7"/>
      <c r="AIA72" s="7"/>
      <c r="AIB72" s="7"/>
      <c r="AIC72" s="7"/>
      <c r="AID72" s="7"/>
      <c r="AIE72" s="7"/>
      <c r="AIF72" s="7"/>
      <c r="AIG72" s="7"/>
      <c r="AIH72" s="7"/>
      <c r="AII72" s="7"/>
      <c r="AIJ72" s="7"/>
      <c r="AIK72" s="7"/>
      <c r="AIL72" s="7"/>
      <c r="AIM72" s="7"/>
      <c r="AIN72" s="7"/>
      <c r="AIO72" s="7"/>
      <c r="AIP72" s="7"/>
      <c r="AIQ72" s="7"/>
      <c r="AIR72" s="7"/>
      <c r="AIS72" s="7"/>
      <c r="AIT72" s="7"/>
      <c r="AIU72" s="7"/>
      <c r="AIV72" s="7"/>
      <c r="AIW72" s="7"/>
      <c r="AIX72" s="7"/>
      <c r="AIY72" s="7"/>
      <c r="AIZ72" s="7"/>
      <c r="AJA72" s="7"/>
      <c r="AJB72" s="7"/>
      <c r="AJC72" s="7"/>
      <c r="AJD72" s="7"/>
      <c r="AJE72" s="7"/>
      <c r="AJF72" s="7"/>
      <c r="AJG72" s="7"/>
      <c r="AJH72" s="7"/>
      <c r="AJI72" s="7"/>
      <c r="AJJ72" s="7"/>
      <c r="AJK72" s="7"/>
      <c r="AJL72" s="7"/>
      <c r="AJM72" s="7"/>
      <c r="AJN72" s="7"/>
      <c r="AJO72" s="7"/>
      <c r="AJP72" s="7"/>
      <c r="AJQ72" s="7"/>
      <c r="AJR72" s="7"/>
      <c r="AJS72" s="7"/>
      <c r="AJT72" s="7"/>
      <c r="AJU72" s="7"/>
      <c r="AJV72" s="7"/>
      <c r="AJW72" s="7"/>
      <c r="AJX72" s="7"/>
      <c r="AJY72" s="7"/>
      <c r="AJZ72" s="7"/>
      <c r="AKA72" s="7"/>
      <c r="AKB72" s="7"/>
      <c r="AKC72" s="7"/>
      <c r="AKD72" s="7"/>
      <c r="AKE72" s="7"/>
      <c r="AKF72" s="7"/>
      <c r="AKG72" s="7"/>
      <c r="AKH72" s="7"/>
      <c r="AKI72" s="7"/>
      <c r="AKJ72" s="7"/>
      <c r="AKK72" s="7"/>
      <c r="AKL72" s="7"/>
      <c r="AKM72" s="7"/>
      <c r="AKN72" s="7"/>
      <c r="AKO72" s="7"/>
      <c r="AKP72" s="7"/>
      <c r="AKQ72" s="7"/>
      <c r="AKR72" s="7"/>
      <c r="AKS72" s="7"/>
      <c r="AKT72" s="7"/>
      <c r="AKU72" s="7"/>
      <c r="AKV72" s="7"/>
      <c r="AKW72" s="7"/>
      <c r="AKX72" s="7"/>
      <c r="AKY72" s="7"/>
      <c r="AKZ72" s="7"/>
      <c r="ALA72" s="7"/>
      <c r="ALB72" s="7"/>
      <c r="ALC72" s="7"/>
      <c r="ALD72" s="7"/>
      <c r="ALE72" s="7"/>
      <c r="ALF72" s="7"/>
      <c r="ALG72" s="7"/>
      <c r="ALH72" s="7"/>
      <c r="ALI72" s="7"/>
      <c r="ALJ72" s="7"/>
      <c r="ALK72" s="7"/>
      <c r="ALL72" s="7"/>
      <c r="ALM72" s="7"/>
      <c r="ALN72" s="7"/>
      <c r="ALO72" s="7"/>
      <c r="ALP72" s="7"/>
      <c r="ALQ72" s="7"/>
      <c r="ALR72" s="7"/>
      <c r="ALS72" s="7"/>
      <c r="ALT72" s="7"/>
      <c r="ALU72" s="7"/>
      <c r="ALV72" s="7"/>
      <c r="ALW72" s="7"/>
      <c r="ALX72" s="7"/>
      <c r="ALY72" s="7"/>
      <c r="ALZ72" s="7"/>
      <c r="AMA72" s="7"/>
      <c r="AMB72" s="7"/>
      <c r="AMC72" s="7"/>
      <c r="AMD72" s="7"/>
      <c r="AME72" s="7"/>
      <c r="AMF72" s="7"/>
      <c r="AMG72" s="7"/>
      <c r="AMH72" s="7"/>
      <c r="AMI72" s="7"/>
      <c r="AMJ72" s="7"/>
      <c r="AMK72" s="7"/>
      <c r="AML72" s="7"/>
      <c r="AMM72" s="7"/>
      <c r="AMN72" s="7"/>
      <c r="AMO72" s="7"/>
      <c r="AMP72" s="7"/>
      <c r="AMQ72" s="7"/>
      <c r="AMR72" s="7"/>
      <c r="AMS72" s="7"/>
      <c r="AMT72" s="7"/>
      <c r="AMU72" s="7"/>
      <c r="AMV72" s="7"/>
      <c r="AMW72" s="7"/>
      <c r="AMX72" s="7"/>
      <c r="AMY72" s="7"/>
      <c r="AMZ72" s="7"/>
      <c r="ANA72" s="7"/>
      <c r="ANB72" s="7"/>
      <c r="ANC72" s="7"/>
      <c r="AND72" s="7"/>
      <c r="ANE72" s="7"/>
      <c r="ANF72" s="7"/>
      <c r="ANG72" s="7"/>
      <c r="ANH72" s="7"/>
      <c r="ANI72" s="7"/>
      <c r="ANJ72" s="7"/>
      <c r="ANK72" s="7"/>
      <c r="ANL72" s="7"/>
      <c r="ANM72" s="7"/>
      <c r="ANN72" s="7"/>
      <c r="ANO72" s="7"/>
      <c r="ANP72" s="7"/>
      <c r="ANQ72" s="7"/>
      <c r="ANR72" s="7"/>
      <c r="ANS72" s="7"/>
      <c r="ANT72" s="7"/>
      <c r="ANU72" s="7"/>
      <c r="ANV72" s="7"/>
      <c r="ANW72" s="7"/>
      <c r="ANX72" s="7"/>
      <c r="ANY72" s="7"/>
      <c r="ANZ72" s="7"/>
      <c r="AOA72" s="7"/>
      <c r="AOB72" s="7"/>
      <c r="AOC72" s="7"/>
      <c r="AOD72" s="7"/>
      <c r="AOE72" s="7"/>
      <c r="AOF72" s="7"/>
      <c r="AOG72" s="7"/>
      <c r="AOH72" s="7"/>
      <c r="AOI72" s="7"/>
      <c r="AOJ72" s="7"/>
      <c r="AOK72" s="7"/>
      <c r="AOL72" s="7"/>
      <c r="AOM72" s="7"/>
      <c r="AON72" s="7"/>
      <c r="AOO72" s="7"/>
      <c r="AOP72" s="7"/>
      <c r="AOQ72" s="7"/>
      <c r="AOR72" s="7"/>
      <c r="AOS72" s="7"/>
      <c r="AOT72" s="7"/>
      <c r="AOU72" s="7"/>
      <c r="AOV72" s="7"/>
      <c r="AOW72" s="7"/>
      <c r="AOX72" s="7"/>
      <c r="AOY72" s="7"/>
      <c r="AOZ72" s="7"/>
      <c r="APA72" s="7"/>
      <c r="APB72" s="7"/>
      <c r="APC72" s="7"/>
      <c r="APD72" s="7"/>
      <c r="APE72" s="7"/>
      <c r="APF72" s="7"/>
      <c r="APG72" s="7"/>
      <c r="APH72" s="7"/>
      <c r="API72" s="7"/>
      <c r="APJ72" s="7"/>
      <c r="APK72" s="7"/>
      <c r="APL72" s="7"/>
      <c r="APM72" s="7"/>
      <c r="APN72" s="7"/>
      <c r="APO72" s="7"/>
      <c r="APP72" s="7"/>
      <c r="APQ72" s="7"/>
      <c r="APR72" s="7"/>
      <c r="APS72" s="7"/>
      <c r="APT72" s="7"/>
      <c r="APU72" s="7"/>
      <c r="APV72" s="7"/>
      <c r="APW72" s="7"/>
      <c r="APX72" s="7"/>
      <c r="APY72" s="7"/>
      <c r="APZ72" s="7"/>
      <c r="AQA72" s="7"/>
      <c r="AQB72" s="7"/>
      <c r="AQC72" s="7"/>
      <c r="AQD72" s="7"/>
      <c r="AQE72" s="7"/>
      <c r="AQF72" s="7"/>
      <c r="AQG72" s="7"/>
      <c r="AQH72" s="7"/>
      <c r="AQI72" s="7"/>
      <c r="AQJ72" s="7"/>
      <c r="AQK72" s="7"/>
      <c r="AQL72" s="7"/>
      <c r="AQM72" s="7"/>
      <c r="AQN72" s="7"/>
      <c r="AQO72" s="7"/>
      <c r="AQP72" s="7"/>
      <c r="AQQ72" s="7"/>
      <c r="AQR72" s="7"/>
      <c r="AQS72" s="7"/>
      <c r="AQT72" s="7"/>
      <c r="AQU72" s="7"/>
      <c r="AQV72" s="7"/>
      <c r="AQW72" s="7"/>
      <c r="AQX72" s="7"/>
      <c r="AQY72" s="7"/>
      <c r="AQZ72" s="7"/>
      <c r="ARA72" s="7"/>
      <c r="ARB72" s="7"/>
      <c r="ARC72" s="7"/>
      <c r="ARD72" s="7"/>
      <c r="ARE72" s="7"/>
      <c r="ARF72" s="7"/>
      <c r="ARG72" s="7"/>
      <c r="ARH72" s="7"/>
      <c r="ARI72" s="7"/>
      <c r="ARJ72" s="7"/>
      <c r="ARK72" s="7"/>
      <c r="ARL72" s="7"/>
      <c r="ARM72" s="7"/>
      <c r="ARN72" s="7"/>
      <c r="ARO72" s="7"/>
      <c r="ARP72" s="7"/>
      <c r="ARQ72" s="7"/>
      <c r="ARR72" s="7"/>
      <c r="ARS72" s="7"/>
      <c r="ART72" s="7"/>
      <c r="ARU72" s="7"/>
      <c r="ARV72" s="7"/>
      <c r="ARW72" s="7"/>
      <c r="ARX72" s="7"/>
      <c r="ARY72" s="7"/>
      <c r="ARZ72" s="7"/>
      <c r="ASA72" s="7"/>
      <c r="ASB72" s="7"/>
      <c r="ASC72" s="7"/>
      <c r="ASD72" s="7"/>
      <c r="ASE72" s="7"/>
      <c r="ASF72" s="7"/>
      <c r="ASG72" s="7"/>
      <c r="ASH72" s="7"/>
      <c r="ASI72" s="7"/>
      <c r="ASJ72" s="7"/>
      <c r="ASK72" s="7"/>
      <c r="ASL72" s="7"/>
      <c r="ASM72" s="7"/>
      <c r="ASN72" s="7"/>
      <c r="ASO72" s="7"/>
      <c r="ASP72" s="7"/>
      <c r="ASQ72" s="7"/>
      <c r="ASR72" s="7"/>
      <c r="ASS72" s="7"/>
      <c r="AST72" s="7"/>
      <c r="ASU72" s="7"/>
      <c r="ASV72" s="7"/>
      <c r="ASW72" s="7"/>
      <c r="ASX72" s="7"/>
      <c r="ASY72" s="7"/>
      <c r="ASZ72" s="7"/>
      <c r="ATA72" s="7"/>
      <c r="ATB72" s="7"/>
      <c r="ATC72" s="7"/>
      <c r="ATD72" s="7"/>
      <c r="ATE72" s="7"/>
      <c r="ATF72" s="7"/>
      <c r="ATG72" s="7"/>
      <c r="ATH72" s="7"/>
      <c r="ATI72" s="7"/>
      <c r="ATJ72" s="7"/>
      <c r="ATK72" s="7"/>
      <c r="ATL72" s="7"/>
      <c r="ATM72" s="7"/>
      <c r="ATN72" s="7"/>
      <c r="ATO72" s="7"/>
      <c r="ATP72" s="7"/>
      <c r="ATQ72" s="7"/>
      <c r="ATR72" s="7"/>
      <c r="ATS72" s="7"/>
      <c r="ATT72" s="7"/>
      <c r="ATU72" s="7"/>
      <c r="ATV72" s="7"/>
      <c r="ATW72" s="7"/>
      <c r="ATX72" s="7"/>
      <c r="ATY72" s="7"/>
      <c r="ATZ72" s="7"/>
      <c r="AUA72" s="7"/>
      <c r="AUB72" s="7"/>
      <c r="AUC72" s="7"/>
      <c r="AUD72" s="7"/>
      <c r="AUE72" s="7"/>
      <c r="AUF72" s="7"/>
      <c r="AUG72" s="7"/>
      <c r="AUH72" s="7"/>
      <c r="AUI72" s="7"/>
      <c r="AUJ72" s="7"/>
      <c r="AUK72" s="7"/>
      <c r="AUL72" s="7"/>
      <c r="AUM72" s="7"/>
      <c r="AUN72" s="7"/>
      <c r="AUO72" s="7"/>
      <c r="AUP72" s="7"/>
      <c r="AUQ72" s="7"/>
      <c r="AUR72" s="7"/>
      <c r="AUS72" s="7"/>
      <c r="AUT72" s="7"/>
      <c r="AUU72" s="7"/>
      <c r="AUV72" s="7"/>
      <c r="AUW72" s="7"/>
      <c r="AUX72" s="7"/>
      <c r="AUY72" s="7"/>
      <c r="AUZ72" s="7"/>
      <c r="AVA72" s="7"/>
      <c r="AVB72" s="7"/>
      <c r="AVC72" s="7"/>
      <c r="AVD72" s="7"/>
      <c r="AVE72" s="7"/>
      <c r="AVF72" s="7"/>
      <c r="AVG72" s="7"/>
      <c r="AVH72" s="7"/>
      <c r="AVI72" s="7"/>
      <c r="AVJ72" s="7"/>
      <c r="AVK72" s="7"/>
      <c r="AVL72" s="7"/>
      <c r="AVM72" s="7"/>
      <c r="AVN72" s="7"/>
      <c r="AVO72" s="7"/>
      <c r="AVP72" s="7"/>
      <c r="AVQ72" s="7"/>
      <c r="AVR72" s="7"/>
      <c r="AVS72" s="7"/>
      <c r="AVT72" s="7"/>
      <c r="AVU72" s="7"/>
      <c r="AVV72" s="7"/>
      <c r="AVW72" s="7"/>
      <c r="AVX72" s="7"/>
      <c r="AVY72" s="7"/>
      <c r="AVZ72" s="7"/>
      <c r="AWA72" s="7"/>
      <c r="AWB72" s="7"/>
      <c r="AWC72" s="7"/>
      <c r="AWD72" s="7"/>
      <c r="AWE72" s="7"/>
      <c r="AWF72" s="7"/>
      <c r="AWG72" s="7"/>
      <c r="AWH72" s="7"/>
      <c r="AWI72" s="7"/>
      <c r="AWJ72" s="7"/>
      <c r="AWK72" s="7"/>
      <c r="AWL72" s="7"/>
      <c r="AWM72" s="7"/>
      <c r="AWN72" s="7"/>
      <c r="AWO72" s="7"/>
      <c r="AWP72" s="7"/>
      <c r="AWQ72" s="7"/>
      <c r="AWR72" s="7"/>
      <c r="AWS72" s="7"/>
      <c r="AWT72" s="7"/>
      <c r="AWU72" s="7"/>
      <c r="AWV72" s="7"/>
      <c r="AWW72" s="7"/>
      <c r="AWX72" s="7"/>
    </row>
    <row r="73" spans="1:1298" s="6" customFormat="1" ht="18.75" x14ac:dyDescent="0.25">
      <c r="A73" s="1" t="s">
        <v>220</v>
      </c>
      <c r="B73" s="34">
        <v>2345.23</v>
      </c>
      <c r="C73" s="35">
        <f>B73*C77/B77</f>
        <v>59.371039581330088</v>
      </c>
      <c r="D73" s="42"/>
      <c r="E73" s="34"/>
    </row>
    <row r="74" spans="1:1298" s="6" customFormat="1" ht="18.75" x14ac:dyDescent="0.25">
      <c r="A74" s="1" t="s">
        <v>224</v>
      </c>
      <c r="B74" s="34">
        <v>883.32</v>
      </c>
      <c r="C74" s="35">
        <f>B74*C77/B77</f>
        <v>22.361826636611546</v>
      </c>
      <c r="D74" s="42">
        <v>19</v>
      </c>
      <c r="E74" s="34">
        <f>D74*E77/D77</f>
        <v>48.344013605442171</v>
      </c>
    </row>
    <row r="75" spans="1:1298" s="6" customFormat="1" ht="18.75" x14ac:dyDescent="0.25">
      <c r="A75" s="1" t="s">
        <v>221</v>
      </c>
      <c r="B75" s="34">
        <v>802.84</v>
      </c>
      <c r="C75" s="35">
        <f>B75*C77/B77</f>
        <v>20.324422516117842</v>
      </c>
      <c r="D75" s="42">
        <v>28</v>
      </c>
      <c r="E75" s="34">
        <f>D75*E77/D77</f>
        <v>71.243809523809531</v>
      </c>
    </row>
    <row r="76" spans="1:1298" s="6" customFormat="1" ht="18.75" x14ac:dyDescent="0.25">
      <c r="A76" s="1" t="s">
        <v>222</v>
      </c>
      <c r="B76" s="34">
        <v>2946.9</v>
      </c>
      <c r="C76" s="35">
        <f>B76*C77/B77</f>
        <v>74.602711265940499</v>
      </c>
      <c r="D76" s="42">
        <v>100</v>
      </c>
      <c r="E76" s="34">
        <f>D76*E77/D77</f>
        <v>254.44217687074831</v>
      </c>
    </row>
    <row r="77" spans="1:1298" s="5" customFormat="1" ht="18.75" x14ac:dyDescent="0.25">
      <c r="A77" s="4"/>
      <c r="B77" s="32">
        <f>SUM(B73:B76)</f>
        <v>6978.2900000000009</v>
      </c>
      <c r="C77" s="33">
        <v>176.66</v>
      </c>
      <c r="D77" s="41">
        <f>SUM(D73:D76)</f>
        <v>147</v>
      </c>
      <c r="E77" s="32">
        <v>374.03</v>
      </c>
    </row>
    <row r="78" spans="1:1298" ht="18.75" x14ac:dyDescent="0.25">
      <c r="A78" s="1" t="s">
        <v>70</v>
      </c>
      <c r="B78" s="30">
        <v>29320.67</v>
      </c>
      <c r="C78" s="31">
        <f>B78*C80/B80</f>
        <v>682.06897513686602</v>
      </c>
      <c r="D78" s="40">
        <v>1062</v>
      </c>
      <c r="E78" s="30">
        <f>D78*E80/D80</f>
        <v>2577.4254357204481</v>
      </c>
    </row>
    <row r="79" spans="1:1298" ht="18.75" x14ac:dyDescent="0.25">
      <c r="A79" s="1" t="s">
        <v>80</v>
      </c>
      <c r="B79" s="30">
        <v>32813.089999999997</v>
      </c>
      <c r="C79" s="31">
        <f>B79*C80/B80</f>
        <v>763.31102486313398</v>
      </c>
      <c r="D79" s="40">
        <v>1256</v>
      </c>
      <c r="E79" s="30">
        <f>D79*E80/D80</f>
        <v>3048.2545642795508</v>
      </c>
    </row>
    <row r="80" spans="1:1298" s="5" customFormat="1" ht="18.75" x14ac:dyDescent="0.25">
      <c r="A80" s="4"/>
      <c r="B80" s="32">
        <f>SUM(B78:B79)</f>
        <v>62133.759999999995</v>
      </c>
      <c r="C80" s="33">
        <f>123.59+238.06+208.65+192.98+184.98+140.11+213.72+143.29</f>
        <v>1445.3799999999999</v>
      </c>
      <c r="D80" s="41">
        <f>SUM(D78:D79)</f>
        <v>2318</v>
      </c>
      <c r="E80" s="32">
        <f>364.65+1035.82+916.66+541.21+788.39+588.17+859.66+531.12</f>
        <v>5625.6799999999994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  <c r="LH80" s="7"/>
      <c r="LI80" s="7"/>
      <c r="LJ80" s="7"/>
      <c r="LK80" s="7"/>
      <c r="LL80" s="7"/>
      <c r="LM80" s="7"/>
      <c r="LN80" s="7"/>
      <c r="LO80" s="7"/>
      <c r="LP80" s="7"/>
      <c r="LQ80" s="7"/>
      <c r="LR80" s="7"/>
      <c r="LS80" s="7"/>
      <c r="LT80" s="7"/>
      <c r="LU80" s="7"/>
      <c r="LV80" s="7"/>
      <c r="LW80" s="7"/>
      <c r="LX80" s="7"/>
      <c r="LY80" s="7"/>
      <c r="LZ80" s="7"/>
      <c r="MA80" s="7"/>
      <c r="MB80" s="7"/>
      <c r="MC80" s="7"/>
      <c r="MD80" s="7"/>
      <c r="ME80" s="7"/>
      <c r="MF80" s="7"/>
      <c r="MG80" s="7"/>
      <c r="MH80" s="7"/>
      <c r="MI80" s="7"/>
      <c r="MJ80" s="7"/>
      <c r="MK80" s="7"/>
      <c r="ML80" s="7"/>
      <c r="MM80" s="7"/>
      <c r="MN80" s="7"/>
      <c r="MO80" s="7"/>
      <c r="MP80" s="7"/>
      <c r="MQ80" s="7"/>
      <c r="MR80" s="7"/>
      <c r="MS80" s="7"/>
      <c r="MT80" s="7"/>
      <c r="MU80" s="7"/>
      <c r="MV80" s="7"/>
      <c r="MW80" s="7"/>
      <c r="MX80" s="7"/>
      <c r="MY80" s="7"/>
      <c r="MZ80" s="7"/>
      <c r="NA80" s="7"/>
      <c r="NB80" s="7"/>
      <c r="NC80" s="7"/>
      <c r="ND80" s="7"/>
      <c r="NE80" s="7"/>
      <c r="NF80" s="7"/>
      <c r="NG80" s="7"/>
      <c r="NH80" s="7"/>
      <c r="NI80" s="7"/>
      <c r="NJ80" s="7"/>
      <c r="NK80" s="7"/>
      <c r="NL80" s="7"/>
      <c r="NM80" s="7"/>
      <c r="NN80" s="7"/>
      <c r="NO80" s="7"/>
      <c r="NP80" s="7"/>
      <c r="NQ80" s="7"/>
      <c r="NR80" s="7"/>
      <c r="NS80" s="7"/>
      <c r="NT80" s="7"/>
      <c r="NU80" s="7"/>
      <c r="NV80" s="7"/>
      <c r="NW80" s="7"/>
      <c r="NX80" s="7"/>
      <c r="NY80" s="7"/>
      <c r="NZ80" s="7"/>
      <c r="OA80" s="7"/>
      <c r="OB80" s="7"/>
      <c r="OC80" s="7"/>
      <c r="OD80" s="7"/>
      <c r="OE80" s="7"/>
      <c r="OF80" s="7"/>
      <c r="OG80" s="7"/>
      <c r="OH80" s="7"/>
      <c r="OI80" s="7"/>
      <c r="OJ80" s="7"/>
      <c r="OK80" s="7"/>
      <c r="OL80" s="7"/>
      <c r="OM80" s="7"/>
      <c r="ON80" s="7"/>
      <c r="OO80" s="7"/>
      <c r="OP80" s="7"/>
      <c r="OQ80" s="7"/>
      <c r="OR80" s="7"/>
      <c r="OS80" s="7"/>
      <c r="OT80" s="7"/>
      <c r="OU80" s="7"/>
      <c r="OV80" s="7"/>
      <c r="OW80" s="7"/>
      <c r="OX80" s="7"/>
      <c r="OY80" s="7"/>
      <c r="OZ80" s="7"/>
      <c r="PA80" s="7"/>
      <c r="PB80" s="7"/>
      <c r="PC80" s="7"/>
      <c r="PD80" s="7"/>
      <c r="PE80" s="7"/>
      <c r="PF80" s="7"/>
      <c r="PG80" s="7"/>
      <c r="PH80" s="7"/>
      <c r="PI80" s="7"/>
      <c r="PJ80" s="7"/>
      <c r="PK80" s="7"/>
      <c r="PL80" s="7"/>
      <c r="PM80" s="7"/>
      <c r="PN80" s="7"/>
      <c r="PO80" s="7"/>
      <c r="PP80" s="7"/>
      <c r="PQ80" s="7"/>
      <c r="PR80" s="7"/>
      <c r="PS80" s="7"/>
      <c r="PT80" s="7"/>
      <c r="PU80" s="7"/>
      <c r="PV80" s="7"/>
      <c r="PW80" s="7"/>
      <c r="PX80" s="7"/>
      <c r="PY80" s="7"/>
      <c r="PZ80" s="7"/>
      <c r="QA80" s="7"/>
      <c r="QB80" s="7"/>
      <c r="QC80" s="7"/>
      <c r="QD80" s="7"/>
      <c r="QE80" s="7"/>
      <c r="QF80" s="7"/>
      <c r="QG80" s="7"/>
      <c r="QH80" s="7"/>
      <c r="QI80" s="7"/>
      <c r="QJ80" s="7"/>
      <c r="QK80" s="7"/>
      <c r="QL80" s="7"/>
      <c r="QM80" s="7"/>
      <c r="QN80" s="7"/>
      <c r="QO80" s="7"/>
      <c r="QP80" s="7"/>
      <c r="QQ80" s="7"/>
      <c r="QR80" s="7"/>
      <c r="QS80" s="7"/>
      <c r="QT80" s="7"/>
      <c r="QU80" s="7"/>
      <c r="QV80" s="7"/>
      <c r="QW80" s="7"/>
      <c r="QX80" s="7"/>
      <c r="QY80" s="7"/>
      <c r="QZ80" s="7"/>
      <c r="RA80" s="7"/>
      <c r="RB80" s="7"/>
      <c r="RC80" s="7"/>
      <c r="RD80" s="7"/>
      <c r="RE80" s="7"/>
      <c r="RF80" s="7"/>
      <c r="RG80" s="7"/>
      <c r="RH80" s="7"/>
      <c r="RI80" s="7"/>
      <c r="RJ80" s="7"/>
      <c r="RK80" s="7"/>
      <c r="RL80" s="7"/>
      <c r="RM80" s="7"/>
      <c r="RN80" s="7"/>
      <c r="RO80" s="7"/>
      <c r="RP80" s="7"/>
      <c r="RQ80" s="7"/>
      <c r="RR80" s="7"/>
      <c r="RS80" s="7"/>
      <c r="RT80" s="7"/>
      <c r="RU80" s="7"/>
      <c r="RV80" s="7"/>
      <c r="RW80" s="7"/>
      <c r="RX80" s="7"/>
      <c r="RY80" s="7"/>
      <c r="RZ80" s="7"/>
      <c r="SA80" s="7"/>
      <c r="SB80" s="7"/>
      <c r="SC80" s="7"/>
      <c r="SD80" s="7"/>
      <c r="SE80" s="7"/>
      <c r="SF80" s="7"/>
      <c r="SG80" s="7"/>
      <c r="SH80" s="7"/>
      <c r="SI80" s="7"/>
      <c r="SJ80" s="7"/>
      <c r="SK80" s="7"/>
      <c r="SL80" s="7"/>
      <c r="SM80" s="7"/>
      <c r="SN80" s="7"/>
      <c r="SO80" s="7"/>
      <c r="SP80" s="7"/>
      <c r="SQ80" s="7"/>
      <c r="SR80" s="7"/>
      <c r="SS80" s="7"/>
      <c r="ST80" s="7"/>
      <c r="SU80" s="7"/>
      <c r="SV80" s="7"/>
      <c r="SW80" s="7"/>
      <c r="SX80" s="7"/>
      <c r="SY80" s="7"/>
      <c r="SZ80" s="7"/>
      <c r="TA80" s="7"/>
      <c r="TB80" s="7"/>
      <c r="TC80" s="7"/>
      <c r="TD80" s="7"/>
      <c r="TE80" s="7"/>
      <c r="TF80" s="7"/>
      <c r="TG80" s="7"/>
      <c r="TH80" s="7"/>
      <c r="TI80" s="7"/>
      <c r="TJ80" s="7"/>
      <c r="TK80" s="7"/>
      <c r="TL80" s="7"/>
      <c r="TM80" s="7"/>
      <c r="TN80" s="7"/>
      <c r="TO80" s="7"/>
      <c r="TP80" s="7"/>
      <c r="TQ80" s="7"/>
      <c r="TR80" s="7"/>
      <c r="TS80" s="7"/>
      <c r="TT80" s="7"/>
      <c r="TU80" s="7"/>
      <c r="TV80" s="7"/>
      <c r="TW80" s="7"/>
      <c r="TX80" s="7"/>
      <c r="TY80" s="7"/>
      <c r="TZ80" s="7"/>
      <c r="UA80" s="7"/>
      <c r="UB80" s="7"/>
      <c r="UC80" s="7"/>
      <c r="UD80" s="7"/>
      <c r="UE80" s="7"/>
      <c r="UF80" s="7"/>
      <c r="UG80" s="7"/>
      <c r="UH80" s="7"/>
      <c r="UI80" s="7"/>
      <c r="UJ80" s="7"/>
      <c r="UK80" s="7"/>
      <c r="UL80" s="7"/>
      <c r="UM80" s="7"/>
      <c r="UN80" s="7"/>
      <c r="UO80" s="7"/>
      <c r="UP80" s="7"/>
      <c r="UQ80" s="7"/>
      <c r="UR80" s="7"/>
      <c r="US80" s="7"/>
      <c r="UT80" s="7"/>
      <c r="UU80" s="7"/>
      <c r="UV80" s="7"/>
      <c r="UW80" s="7"/>
      <c r="UX80" s="7"/>
      <c r="UY80" s="7"/>
      <c r="UZ80" s="7"/>
      <c r="VA80" s="7"/>
      <c r="VB80" s="7"/>
      <c r="VC80" s="7"/>
      <c r="VD80" s="7"/>
      <c r="VE80" s="7"/>
      <c r="VF80" s="7"/>
      <c r="VG80" s="7"/>
      <c r="VH80" s="7"/>
      <c r="VI80" s="7"/>
      <c r="VJ80" s="7"/>
      <c r="VK80" s="7"/>
      <c r="VL80" s="7"/>
      <c r="VM80" s="7"/>
      <c r="VN80" s="7"/>
      <c r="VO80" s="7"/>
      <c r="VP80" s="7"/>
      <c r="VQ80" s="7"/>
      <c r="VR80" s="7"/>
      <c r="VS80" s="7"/>
      <c r="VT80" s="7"/>
      <c r="VU80" s="7"/>
      <c r="VV80" s="7"/>
      <c r="VW80" s="7"/>
      <c r="VX80" s="7"/>
      <c r="VY80" s="7"/>
      <c r="VZ80" s="7"/>
      <c r="WA80" s="7"/>
      <c r="WB80" s="7"/>
      <c r="WC80" s="7"/>
      <c r="WD80" s="7"/>
      <c r="WE80" s="7"/>
      <c r="WF80" s="7"/>
      <c r="WG80" s="7"/>
      <c r="WH80" s="7"/>
      <c r="WI80" s="7"/>
      <c r="WJ80" s="7"/>
      <c r="WK80" s="7"/>
      <c r="WL80" s="7"/>
      <c r="WM80" s="7"/>
      <c r="WN80" s="7"/>
      <c r="WO80" s="7"/>
      <c r="WP80" s="7"/>
      <c r="WQ80" s="7"/>
      <c r="WR80" s="7"/>
      <c r="WS80" s="7"/>
      <c r="WT80" s="7"/>
      <c r="WU80" s="7"/>
      <c r="WV80" s="7"/>
      <c r="WW80" s="7"/>
      <c r="WX80" s="7"/>
      <c r="WY80" s="7"/>
      <c r="WZ80" s="7"/>
      <c r="XA80" s="7"/>
      <c r="XB80" s="7"/>
      <c r="XC80" s="7"/>
      <c r="XD80" s="7"/>
      <c r="XE80" s="7"/>
      <c r="XF80" s="7"/>
      <c r="XG80" s="7"/>
      <c r="XH80" s="7"/>
      <c r="XI80" s="7"/>
      <c r="XJ80" s="7"/>
      <c r="XK80" s="7"/>
      <c r="XL80" s="7"/>
      <c r="XM80" s="7"/>
      <c r="XN80" s="7"/>
      <c r="XO80" s="7"/>
      <c r="XP80" s="7"/>
      <c r="XQ80" s="7"/>
      <c r="XR80" s="7"/>
      <c r="XS80" s="7"/>
      <c r="XT80" s="7"/>
      <c r="XU80" s="7"/>
      <c r="XV80" s="7"/>
      <c r="XW80" s="7"/>
      <c r="XX80" s="7"/>
      <c r="XY80" s="7"/>
      <c r="XZ80" s="7"/>
      <c r="YA80" s="7"/>
      <c r="YB80" s="7"/>
      <c r="YC80" s="7"/>
      <c r="YD80" s="7"/>
      <c r="YE80" s="7"/>
      <c r="YF80" s="7"/>
      <c r="YG80" s="7"/>
      <c r="YH80" s="7"/>
      <c r="YI80" s="7"/>
      <c r="YJ80" s="7"/>
      <c r="YK80" s="7"/>
      <c r="YL80" s="7"/>
      <c r="YM80" s="7"/>
      <c r="YN80" s="7"/>
      <c r="YO80" s="7"/>
      <c r="YP80" s="7"/>
      <c r="YQ80" s="7"/>
      <c r="YR80" s="7"/>
      <c r="YS80" s="7"/>
      <c r="YT80" s="7"/>
      <c r="YU80" s="7"/>
      <c r="YV80" s="7"/>
      <c r="YW80" s="7"/>
      <c r="YX80" s="7"/>
      <c r="YY80" s="7"/>
      <c r="YZ80" s="7"/>
      <c r="ZA80" s="7"/>
      <c r="ZB80" s="7"/>
      <c r="ZC80" s="7"/>
      <c r="ZD80" s="7"/>
      <c r="ZE80" s="7"/>
      <c r="ZF80" s="7"/>
      <c r="ZG80" s="7"/>
      <c r="ZH80" s="7"/>
      <c r="ZI80" s="7"/>
      <c r="ZJ80" s="7"/>
      <c r="ZK80" s="7"/>
      <c r="ZL80" s="7"/>
      <c r="ZM80" s="7"/>
      <c r="ZN80" s="7"/>
      <c r="ZO80" s="7"/>
      <c r="ZP80" s="7"/>
      <c r="ZQ80" s="7"/>
      <c r="ZR80" s="7"/>
      <c r="ZS80" s="7"/>
      <c r="ZT80" s="7"/>
      <c r="ZU80" s="7"/>
      <c r="ZV80" s="7"/>
      <c r="ZW80" s="7"/>
      <c r="ZX80" s="7"/>
      <c r="ZY80" s="7"/>
      <c r="ZZ80" s="7"/>
      <c r="AAA80" s="7"/>
      <c r="AAB80" s="7"/>
      <c r="AAC80" s="7"/>
      <c r="AAD80" s="7"/>
      <c r="AAE80" s="7"/>
      <c r="AAF80" s="7"/>
      <c r="AAG80" s="7"/>
      <c r="AAH80" s="7"/>
      <c r="AAI80" s="7"/>
      <c r="AAJ80" s="7"/>
      <c r="AAK80" s="7"/>
      <c r="AAL80" s="7"/>
      <c r="AAM80" s="7"/>
      <c r="AAN80" s="7"/>
      <c r="AAO80" s="7"/>
      <c r="AAP80" s="7"/>
      <c r="AAQ80" s="7"/>
      <c r="AAR80" s="7"/>
      <c r="AAS80" s="7"/>
      <c r="AAT80" s="7"/>
      <c r="AAU80" s="7"/>
      <c r="AAV80" s="7"/>
      <c r="AAW80" s="7"/>
      <c r="AAX80" s="7"/>
      <c r="AAY80" s="7"/>
      <c r="AAZ80" s="7"/>
      <c r="ABA80" s="7"/>
      <c r="ABB80" s="7"/>
      <c r="ABC80" s="7"/>
      <c r="ABD80" s="7"/>
      <c r="ABE80" s="7"/>
      <c r="ABF80" s="7"/>
      <c r="ABG80" s="7"/>
      <c r="ABH80" s="7"/>
      <c r="ABI80" s="7"/>
      <c r="ABJ80" s="7"/>
      <c r="ABK80" s="7"/>
      <c r="ABL80" s="7"/>
      <c r="ABM80" s="7"/>
      <c r="ABN80" s="7"/>
      <c r="ABO80" s="7"/>
      <c r="ABP80" s="7"/>
      <c r="ABQ80" s="7"/>
      <c r="ABR80" s="7"/>
      <c r="ABS80" s="7"/>
      <c r="ABT80" s="7"/>
      <c r="ABU80" s="7"/>
      <c r="ABV80" s="7"/>
      <c r="ABW80" s="7"/>
      <c r="ABX80" s="7"/>
      <c r="ABY80" s="7"/>
      <c r="ABZ80" s="7"/>
      <c r="ACA80" s="7"/>
      <c r="ACB80" s="7"/>
      <c r="ACC80" s="7"/>
      <c r="ACD80" s="7"/>
      <c r="ACE80" s="7"/>
      <c r="ACF80" s="7"/>
      <c r="ACG80" s="7"/>
      <c r="ACH80" s="7"/>
      <c r="ACI80" s="7"/>
      <c r="ACJ80" s="7"/>
      <c r="ACK80" s="7"/>
      <c r="ACL80" s="7"/>
      <c r="ACM80" s="7"/>
      <c r="ACN80" s="7"/>
      <c r="ACO80" s="7"/>
      <c r="ACP80" s="7"/>
      <c r="ACQ80" s="7"/>
      <c r="ACR80" s="7"/>
      <c r="ACS80" s="7"/>
      <c r="ACT80" s="7"/>
      <c r="ACU80" s="7"/>
      <c r="ACV80" s="7"/>
      <c r="ACW80" s="7"/>
      <c r="ACX80" s="7"/>
      <c r="ACY80" s="7"/>
      <c r="ACZ80" s="7"/>
      <c r="ADA80" s="7"/>
      <c r="ADB80" s="7"/>
      <c r="ADC80" s="7"/>
      <c r="ADD80" s="7"/>
      <c r="ADE80" s="7"/>
      <c r="ADF80" s="7"/>
      <c r="ADG80" s="7"/>
      <c r="ADH80" s="7"/>
      <c r="ADI80" s="7"/>
      <c r="ADJ80" s="7"/>
      <c r="ADK80" s="7"/>
      <c r="ADL80" s="7"/>
      <c r="ADM80" s="7"/>
      <c r="ADN80" s="7"/>
      <c r="ADO80" s="7"/>
      <c r="ADP80" s="7"/>
      <c r="ADQ80" s="7"/>
      <c r="ADR80" s="7"/>
      <c r="ADS80" s="7"/>
      <c r="ADT80" s="7"/>
      <c r="ADU80" s="7"/>
      <c r="ADV80" s="7"/>
      <c r="ADW80" s="7"/>
      <c r="ADX80" s="7"/>
      <c r="ADY80" s="7"/>
      <c r="ADZ80" s="7"/>
      <c r="AEA80" s="7"/>
      <c r="AEB80" s="7"/>
      <c r="AEC80" s="7"/>
      <c r="AED80" s="7"/>
      <c r="AEE80" s="7"/>
      <c r="AEF80" s="7"/>
      <c r="AEG80" s="7"/>
      <c r="AEH80" s="7"/>
      <c r="AEI80" s="7"/>
      <c r="AEJ80" s="7"/>
      <c r="AEK80" s="7"/>
      <c r="AEL80" s="7"/>
      <c r="AEM80" s="7"/>
      <c r="AEN80" s="7"/>
      <c r="AEO80" s="7"/>
      <c r="AEP80" s="7"/>
      <c r="AEQ80" s="7"/>
      <c r="AER80" s="7"/>
      <c r="AES80" s="7"/>
      <c r="AET80" s="7"/>
      <c r="AEU80" s="7"/>
      <c r="AEV80" s="7"/>
      <c r="AEW80" s="7"/>
      <c r="AEX80" s="7"/>
      <c r="AEY80" s="7"/>
      <c r="AEZ80" s="7"/>
      <c r="AFA80" s="7"/>
      <c r="AFB80" s="7"/>
      <c r="AFC80" s="7"/>
      <c r="AFD80" s="7"/>
      <c r="AFE80" s="7"/>
      <c r="AFF80" s="7"/>
      <c r="AFG80" s="7"/>
      <c r="AFH80" s="7"/>
      <c r="AFI80" s="7"/>
      <c r="AFJ80" s="7"/>
      <c r="AFK80" s="7"/>
      <c r="AFL80" s="7"/>
      <c r="AFM80" s="7"/>
      <c r="AFN80" s="7"/>
      <c r="AFO80" s="7"/>
      <c r="AFP80" s="7"/>
      <c r="AFQ80" s="7"/>
      <c r="AFR80" s="7"/>
      <c r="AFS80" s="7"/>
      <c r="AFT80" s="7"/>
      <c r="AFU80" s="7"/>
      <c r="AFV80" s="7"/>
      <c r="AFW80" s="7"/>
      <c r="AFX80" s="7"/>
      <c r="AFY80" s="7"/>
      <c r="AFZ80" s="7"/>
      <c r="AGA80" s="7"/>
      <c r="AGB80" s="7"/>
      <c r="AGC80" s="7"/>
      <c r="AGD80" s="7"/>
      <c r="AGE80" s="7"/>
      <c r="AGF80" s="7"/>
      <c r="AGG80" s="7"/>
      <c r="AGH80" s="7"/>
      <c r="AGI80" s="7"/>
      <c r="AGJ80" s="7"/>
      <c r="AGK80" s="7"/>
      <c r="AGL80" s="7"/>
      <c r="AGM80" s="7"/>
      <c r="AGN80" s="7"/>
      <c r="AGO80" s="7"/>
      <c r="AGP80" s="7"/>
      <c r="AGQ80" s="7"/>
      <c r="AGR80" s="7"/>
      <c r="AGS80" s="7"/>
      <c r="AGT80" s="7"/>
      <c r="AGU80" s="7"/>
      <c r="AGV80" s="7"/>
      <c r="AGW80" s="7"/>
      <c r="AGX80" s="7"/>
      <c r="AGY80" s="7"/>
      <c r="AGZ80" s="7"/>
      <c r="AHA80" s="7"/>
      <c r="AHB80" s="7"/>
      <c r="AHC80" s="7"/>
      <c r="AHD80" s="7"/>
      <c r="AHE80" s="7"/>
      <c r="AHF80" s="7"/>
      <c r="AHG80" s="7"/>
      <c r="AHH80" s="7"/>
      <c r="AHI80" s="7"/>
      <c r="AHJ80" s="7"/>
      <c r="AHK80" s="7"/>
      <c r="AHL80" s="7"/>
      <c r="AHM80" s="7"/>
      <c r="AHN80" s="7"/>
      <c r="AHO80" s="7"/>
      <c r="AHP80" s="7"/>
      <c r="AHQ80" s="7"/>
      <c r="AHR80" s="7"/>
      <c r="AHS80" s="7"/>
      <c r="AHT80" s="7"/>
      <c r="AHU80" s="7"/>
      <c r="AHV80" s="7"/>
      <c r="AHW80" s="7"/>
      <c r="AHX80" s="7"/>
      <c r="AHY80" s="7"/>
      <c r="AHZ80" s="7"/>
      <c r="AIA80" s="7"/>
      <c r="AIB80" s="7"/>
      <c r="AIC80" s="7"/>
      <c r="AID80" s="7"/>
      <c r="AIE80" s="7"/>
      <c r="AIF80" s="7"/>
      <c r="AIG80" s="7"/>
      <c r="AIH80" s="7"/>
      <c r="AII80" s="7"/>
      <c r="AIJ80" s="7"/>
      <c r="AIK80" s="7"/>
      <c r="AIL80" s="7"/>
      <c r="AIM80" s="7"/>
      <c r="AIN80" s="7"/>
      <c r="AIO80" s="7"/>
      <c r="AIP80" s="7"/>
      <c r="AIQ80" s="7"/>
      <c r="AIR80" s="7"/>
      <c r="AIS80" s="7"/>
      <c r="AIT80" s="7"/>
      <c r="AIU80" s="7"/>
      <c r="AIV80" s="7"/>
      <c r="AIW80" s="7"/>
      <c r="AIX80" s="7"/>
      <c r="AIY80" s="7"/>
      <c r="AIZ80" s="7"/>
      <c r="AJA80" s="7"/>
      <c r="AJB80" s="7"/>
      <c r="AJC80" s="7"/>
      <c r="AJD80" s="7"/>
      <c r="AJE80" s="7"/>
      <c r="AJF80" s="7"/>
      <c r="AJG80" s="7"/>
      <c r="AJH80" s="7"/>
      <c r="AJI80" s="7"/>
      <c r="AJJ80" s="7"/>
      <c r="AJK80" s="7"/>
      <c r="AJL80" s="7"/>
      <c r="AJM80" s="7"/>
      <c r="AJN80" s="7"/>
      <c r="AJO80" s="7"/>
      <c r="AJP80" s="7"/>
      <c r="AJQ80" s="7"/>
      <c r="AJR80" s="7"/>
      <c r="AJS80" s="7"/>
      <c r="AJT80" s="7"/>
      <c r="AJU80" s="7"/>
      <c r="AJV80" s="7"/>
      <c r="AJW80" s="7"/>
      <c r="AJX80" s="7"/>
      <c r="AJY80" s="7"/>
      <c r="AJZ80" s="7"/>
      <c r="AKA80" s="7"/>
      <c r="AKB80" s="7"/>
      <c r="AKC80" s="7"/>
      <c r="AKD80" s="7"/>
      <c r="AKE80" s="7"/>
      <c r="AKF80" s="7"/>
      <c r="AKG80" s="7"/>
      <c r="AKH80" s="7"/>
      <c r="AKI80" s="7"/>
      <c r="AKJ80" s="7"/>
      <c r="AKK80" s="7"/>
      <c r="AKL80" s="7"/>
      <c r="AKM80" s="7"/>
      <c r="AKN80" s="7"/>
      <c r="AKO80" s="7"/>
      <c r="AKP80" s="7"/>
      <c r="AKQ80" s="7"/>
      <c r="AKR80" s="7"/>
      <c r="AKS80" s="7"/>
      <c r="AKT80" s="7"/>
      <c r="AKU80" s="7"/>
      <c r="AKV80" s="7"/>
      <c r="AKW80" s="7"/>
      <c r="AKX80" s="7"/>
      <c r="AKY80" s="7"/>
      <c r="AKZ80" s="7"/>
      <c r="ALA80" s="7"/>
      <c r="ALB80" s="7"/>
      <c r="ALC80" s="7"/>
      <c r="ALD80" s="7"/>
      <c r="ALE80" s="7"/>
      <c r="ALF80" s="7"/>
      <c r="ALG80" s="7"/>
      <c r="ALH80" s="7"/>
      <c r="ALI80" s="7"/>
      <c r="ALJ80" s="7"/>
      <c r="ALK80" s="7"/>
      <c r="ALL80" s="7"/>
      <c r="ALM80" s="7"/>
      <c r="ALN80" s="7"/>
      <c r="ALO80" s="7"/>
      <c r="ALP80" s="7"/>
      <c r="ALQ80" s="7"/>
      <c r="ALR80" s="7"/>
      <c r="ALS80" s="7"/>
      <c r="ALT80" s="7"/>
      <c r="ALU80" s="7"/>
      <c r="ALV80" s="7"/>
      <c r="ALW80" s="7"/>
      <c r="ALX80" s="7"/>
      <c r="ALY80" s="7"/>
      <c r="ALZ80" s="7"/>
      <c r="AMA80" s="7"/>
      <c r="AMB80" s="7"/>
      <c r="AMC80" s="7"/>
      <c r="AMD80" s="7"/>
      <c r="AME80" s="7"/>
      <c r="AMF80" s="7"/>
      <c r="AMG80" s="7"/>
      <c r="AMH80" s="7"/>
      <c r="AMI80" s="7"/>
      <c r="AMJ80" s="7"/>
      <c r="AMK80" s="7"/>
      <c r="AML80" s="7"/>
      <c r="AMM80" s="7"/>
      <c r="AMN80" s="7"/>
      <c r="AMO80" s="7"/>
      <c r="AMP80" s="7"/>
      <c r="AMQ80" s="7"/>
      <c r="AMR80" s="7"/>
      <c r="AMS80" s="7"/>
      <c r="AMT80" s="7"/>
      <c r="AMU80" s="7"/>
      <c r="AMV80" s="7"/>
      <c r="AMW80" s="7"/>
      <c r="AMX80" s="7"/>
      <c r="AMY80" s="7"/>
      <c r="AMZ80" s="7"/>
      <c r="ANA80" s="7"/>
      <c r="ANB80" s="7"/>
      <c r="ANC80" s="7"/>
      <c r="AND80" s="7"/>
      <c r="ANE80" s="7"/>
      <c r="ANF80" s="7"/>
      <c r="ANG80" s="7"/>
      <c r="ANH80" s="7"/>
      <c r="ANI80" s="7"/>
      <c r="ANJ80" s="7"/>
      <c r="ANK80" s="7"/>
      <c r="ANL80" s="7"/>
      <c r="ANM80" s="7"/>
      <c r="ANN80" s="7"/>
      <c r="ANO80" s="7"/>
      <c r="ANP80" s="7"/>
      <c r="ANQ80" s="7"/>
      <c r="ANR80" s="7"/>
      <c r="ANS80" s="7"/>
      <c r="ANT80" s="7"/>
      <c r="ANU80" s="7"/>
      <c r="ANV80" s="7"/>
      <c r="ANW80" s="7"/>
      <c r="ANX80" s="7"/>
      <c r="ANY80" s="7"/>
      <c r="ANZ80" s="7"/>
      <c r="AOA80" s="7"/>
      <c r="AOB80" s="7"/>
      <c r="AOC80" s="7"/>
      <c r="AOD80" s="7"/>
      <c r="AOE80" s="7"/>
      <c r="AOF80" s="7"/>
      <c r="AOG80" s="7"/>
      <c r="AOH80" s="7"/>
      <c r="AOI80" s="7"/>
      <c r="AOJ80" s="7"/>
      <c r="AOK80" s="7"/>
      <c r="AOL80" s="7"/>
      <c r="AOM80" s="7"/>
      <c r="AON80" s="7"/>
      <c r="AOO80" s="7"/>
      <c r="AOP80" s="7"/>
      <c r="AOQ80" s="7"/>
      <c r="AOR80" s="7"/>
      <c r="AOS80" s="7"/>
      <c r="AOT80" s="7"/>
      <c r="AOU80" s="7"/>
      <c r="AOV80" s="7"/>
      <c r="AOW80" s="7"/>
      <c r="AOX80" s="7"/>
      <c r="AOY80" s="7"/>
      <c r="AOZ80" s="7"/>
      <c r="APA80" s="7"/>
      <c r="APB80" s="7"/>
      <c r="APC80" s="7"/>
      <c r="APD80" s="7"/>
      <c r="APE80" s="7"/>
      <c r="APF80" s="7"/>
      <c r="APG80" s="7"/>
      <c r="APH80" s="7"/>
      <c r="API80" s="7"/>
      <c r="APJ80" s="7"/>
      <c r="APK80" s="7"/>
      <c r="APL80" s="7"/>
      <c r="APM80" s="7"/>
      <c r="APN80" s="7"/>
      <c r="APO80" s="7"/>
      <c r="APP80" s="7"/>
      <c r="APQ80" s="7"/>
      <c r="APR80" s="7"/>
      <c r="APS80" s="7"/>
      <c r="APT80" s="7"/>
      <c r="APU80" s="7"/>
      <c r="APV80" s="7"/>
      <c r="APW80" s="7"/>
      <c r="APX80" s="7"/>
      <c r="APY80" s="7"/>
      <c r="APZ80" s="7"/>
      <c r="AQA80" s="7"/>
      <c r="AQB80" s="7"/>
      <c r="AQC80" s="7"/>
      <c r="AQD80" s="7"/>
      <c r="AQE80" s="7"/>
      <c r="AQF80" s="7"/>
      <c r="AQG80" s="7"/>
      <c r="AQH80" s="7"/>
      <c r="AQI80" s="7"/>
      <c r="AQJ80" s="7"/>
      <c r="AQK80" s="7"/>
      <c r="AQL80" s="7"/>
      <c r="AQM80" s="7"/>
      <c r="AQN80" s="7"/>
      <c r="AQO80" s="7"/>
      <c r="AQP80" s="7"/>
      <c r="AQQ80" s="7"/>
      <c r="AQR80" s="7"/>
      <c r="AQS80" s="7"/>
      <c r="AQT80" s="7"/>
      <c r="AQU80" s="7"/>
      <c r="AQV80" s="7"/>
      <c r="AQW80" s="7"/>
      <c r="AQX80" s="7"/>
      <c r="AQY80" s="7"/>
      <c r="AQZ80" s="7"/>
      <c r="ARA80" s="7"/>
      <c r="ARB80" s="7"/>
      <c r="ARC80" s="7"/>
      <c r="ARD80" s="7"/>
      <c r="ARE80" s="7"/>
      <c r="ARF80" s="7"/>
      <c r="ARG80" s="7"/>
      <c r="ARH80" s="7"/>
      <c r="ARI80" s="7"/>
      <c r="ARJ80" s="7"/>
      <c r="ARK80" s="7"/>
      <c r="ARL80" s="7"/>
      <c r="ARM80" s="7"/>
      <c r="ARN80" s="7"/>
      <c r="ARO80" s="7"/>
      <c r="ARP80" s="7"/>
      <c r="ARQ80" s="7"/>
      <c r="ARR80" s="7"/>
      <c r="ARS80" s="7"/>
      <c r="ART80" s="7"/>
      <c r="ARU80" s="7"/>
      <c r="ARV80" s="7"/>
      <c r="ARW80" s="7"/>
      <c r="ARX80" s="7"/>
      <c r="ARY80" s="7"/>
      <c r="ARZ80" s="7"/>
      <c r="ASA80" s="7"/>
      <c r="ASB80" s="7"/>
      <c r="ASC80" s="7"/>
      <c r="ASD80" s="7"/>
      <c r="ASE80" s="7"/>
      <c r="ASF80" s="7"/>
      <c r="ASG80" s="7"/>
      <c r="ASH80" s="7"/>
      <c r="ASI80" s="7"/>
      <c r="ASJ80" s="7"/>
      <c r="ASK80" s="7"/>
      <c r="ASL80" s="7"/>
      <c r="ASM80" s="7"/>
      <c r="ASN80" s="7"/>
      <c r="ASO80" s="7"/>
      <c r="ASP80" s="7"/>
      <c r="ASQ80" s="7"/>
      <c r="ASR80" s="7"/>
      <c r="ASS80" s="7"/>
      <c r="AST80" s="7"/>
      <c r="ASU80" s="7"/>
      <c r="ASV80" s="7"/>
      <c r="ASW80" s="7"/>
      <c r="ASX80" s="7"/>
      <c r="ASY80" s="7"/>
      <c r="ASZ80" s="7"/>
      <c r="ATA80" s="7"/>
      <c r="ATB80" s="7"/>
      <c r="ATC80" s="7"/>
      <c r="ATD80" s="7"/>
      <c r="ATE80" s="7"/>
      <c r="ATF80" s="7"/>
      <c r="ATG80" s="7"/>
      <c r="ATH80" s="7"/>
      <c r="ATI80" s="7"/>
      <c r="ATJ80" s="7"/>
      <c r="ATK80" s="7"/>
      <c r="ATL80" s="7"/>
      <c r="ATM80" s="7"/>
      <c r="ATN80" s="7"/>
      <c r="ATO80" s="7"/>
      <c r="ATP80" s="7"/>
      <c r="ATQ80" s="7"/>
      <c r="ATR80" s="7"/>
      <c r="ATS80" s="7"/>
      <c r="ATT80" s="7"/>
      <c r="ATU80" s="7"/>
      <c r="ATV80" s="7"/>
      <c r="ATW80" s="7"/>
      <c r="ATX80" s="7"/>
      <c r="ATY80" s="7"/>
      <c r="ATZ80" s="7"/>
      <c r="AUA80" s="7"/>
      <c r="AUB80" s="7"/>
      <c r="AUC80" s="7"/>
      <c r="AUD80" s="7"/>
      <c r="AUE80" s="7"/>
      <c r="AUF80" s="7"/>
      <c r="AUG80" s="7"/>
      <c r="AUH80" s="7"/>
      <c r="AUI80" s="7"/>
      <c r="AUJ80" s="7"/>
      <c r="AUK80" s="7"/>
      <c r="AUL80" s="7"/>
      <c r="AUM80" s="7"/>
      <c r="AUN80" s="7"/>
      <c r="AUO80" s="7"/>
      <c r="AUP80" s="7"/>
      <c r="AUQ80" s="7"/>
      <c r="AUR80" s="7"/>
      <c r="AUS80" s="7"/>
      <c r="AUT80" s="7"/>
      <c r="AUU80" s="7"/>
      <c r="AUV80" s="7"/>
      <c r="AUW80" s="7"/>
      <c r="AUX80" s="7"/>
      <c r="AUY80" s="7"/>
      <c r="AUZ80" s="7"/>
      <c r="AVA80" s="7"/>
      <c r="AVB80" s="7"/>
      <c r="AVC80" s="7"/>
      <c r="AVD80" s="7"/>
      <c r="AVE80" s="7"/>
      <c r="AVF80" s="7"/>
      <c r="AVG80" s="7"/>
      <c r="AVH80" s="7"/>
      <c r="AVI80" s="7"/>
      <c r="AVJ80" s="7"/>
      <c r="AVK80" s="7"/>
      <c r="AVL80" s="7"/>
      <c r="AVM80" s="7"/>
      <c r="AVN80" s="7"/>
      <c r="AVO80" s="7"/>
      <c r="AVP80" s="7"/>
      <c r="AVQ80" s="7"/>
      <c r="AVR80" s="7"/>
      <c r="AVS80" s="7"/>
      <c r="AVT80" s="7"/>
      <c r="AVU80" s="7"/>
      <c r="AVV80" s="7"/>
      <c r="AVW80" s="7"/>
      <c r="AVX80" s="7"/>
      <c r="AVY80" s="7"/>
      <c r="AVZ80" s="7"/>
      <c r="AWA80" s="7"/>
      <c r="AWB80" s="7"/>
      <c r="AWC80" s="7"/>
      <c r="AWD80" s="7"/>
      <c r="AWE80" s="7"/>
      <c r="AWF80" s="7"/>
      <c r="AWG80" s="7"/>
      <c r="AWH80" s="7"/>
      <c r="AWI80" s="7"/>
      <c r="AWJ80" s="7"/>
      <c r="AWK80" s="7"/>
      <c r="AWL80" s="7"/>
      <c r="AWM80" s="7"/>
      <c r="AWN80" s="7"/>
      <c r="AWO80" s="7"/>
      <c r="AWP80" s="7"/>
      <c r="AWQ80" s="7"/>
      <c r="AWR80" s="7"/>
      <c r="AWS80" s="7"/>
      <c r="AWT80" s="7"/>
      <c r="AWU80" s="7"/>
      <c r="AWV80" s="7"/>
      <c r="AWW80" s="7"/>
      <c r="AWX80" s="7"/>
    </row>
    <row r="81" spans="1:1298" s="7" customFormat="1" ht="18.75" x14ac:dyDescent="0.25">
      <c r="A81" s="1" t="s">
        <v>229</v>
      </c>
      <c r="B81" s="34">
        <v>32179.599999999999</v>
      </c>
      <c r="C81" s="35">
        <f>B81*C83/B83</f>
        <v>727.55041778669181</v>
      </c>
      <c r="D81" s="42">
        <v>826</v>
      </c>
      <c r="E81" s="34">
        <f>D81*E83/D83</f>
        <v>2139.1213529411766</v>
      </c>
    </row>
    <row r="82" spans="1:1298" s="7" customFormat="1" ht="18.75" x14ac:dyDescent="0.25">
      <c r="A82" s="1" t="s">
        <v>230</v>
      </c>
      <c r="B82" s="34">
        <v>8704.9</v>
      </c>
      <c r="C82" s="35">
        <f>B82*C83/B83</f>
        <v>196.80958221330823</v>
      </c>
      <c r="D82" s="42">
        <v>194</v>
      </c>
      <c r="E82" s="34">
        <f>D82*E83/D83</f>
        <v>502.40864705882359</v>
      </c>
    </row>
    <row r="83" spans="1:1298" s="7" customFormat="1" ht="18.75" x14ac:dyDescent="0.25">
      <c r="A83" s="4"/>
      <c r="B83" s="32">
        <f>SUM(B81:B82)</f>
        <v>40884.5</v>
      </c>
      <c r="C83" s="33">
        <f>42.6+216.88+44.76+116.79+164.62+101.39+237.32</f>
        <v>924.36000000000013</v>
      </c>
      <c r="D83" s="41">
        <f>SUM(D81:D82)</f>
        <v>1020</v>
      </c>
      <c r="E83" s="32">
        <f>14.77+464.89+735.43+142.09+255.11+369.25+220.3+439.69</f>
        <v>2641.53</v>
      </c>
    </row>
    <row r="84" spans="1:1298" ht="18.75" x14ac:dyDescent="0.25">
      <c r="A84" s="1" t="s">
        <v>102</v>
      </c>
      <c r="B84" s="30">
        <v>46914.06</v>
      </c>
      <c r="C84" s="31">
        <f>B84*C87/B87</f>
        <v>1130.3984958468479</v>
      </c>
      <c r="D84" s="40">
        <v>1378</v>
      </c>
      <c r="E84" s="30">
        <f>D84*E87/D87</f>
        <v>2965.9853450051487</v>
      </c>
    </row>
    <row r="85" spans="1:1298" ht="18.75" x14ac:dyDescent="0.25">
      <c r="A85" s="1" t="s">
        <v>103</v>
      </c>
      <c r="B85" s="30">
        <v>9444.7999999999993</v>
      </c>
      <c r="C85" s="31">
        <f>B85*C87/B87</f>
        <v>227.5733056054903</v>
      </c>
      <c r="D85" s="40">
        <v>273</v>
      </c>
      <c r="E85" s="30">
        <f>D85*E87/D87</f>
        <v>587.60087023686913</v>
      </c>
    </row>
    <row r="86" spans="1:1298" ht="20.25" customHeight="1" x14ac:dyDescent="0.25">
      <c r="A86" s="1" t="s">
        <v>104</v>
      </c>
      <c r="B86" s="30">
        <v>10038.9</v>
      </c>
      <c r="C86" s="31">
        <f>B86*C87/B87</f>
        <v>241.88819854766183</v>
      </c>
      <c r="D86" s="40">
        <v>291</v>
      </c>
      <c r="E86" s="30">
        <f>D86*E87/D87</f>
        <v>626.34378475798144</v>
      </c>
    </row>
    <row r="87" spans="1:1298" s="5" customFormat="1" ht="18.75" x14ac:dyDescent="0.25">
      <c r="A87" s="4"/>
      <c r="B87" s="32">
        <f>SUM(B84:B86)</f>
        <v>66397.759999999995</v>
      </c>
      <c r="C87" s="33">
        <f>323.23+177.24+177.79+243.25+211.52+257.13+209.7</f>
        <v>1599.86</v>
      </c>
      <c r="D87" s="41">
        <f>SUM(D84:D86)</f>
        <v>1942</v>
      </c>
      <c r="E87" s="32">
        <f>1017.06+473.92+581.23+529.18+364.14+454.37+385.24+374.79</f>
        <v>4179.9299999999994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  <c r="IW87" s="7"/>
      <c r="IX87" s="7"/>
      <c r="IY87" s="7"/>
      <c r="IZ87" s="7"/>
      <c r="JA87" s="7"/>
      <c r="JB87" s="7"/>
      <c r="JC87" s="7"/>
      <c r="JD87" s="7"/>
      <c r="JE87" s="7"/>
      <c r="JF87" s="7"/>
      <c r="JG87" s="7"/>
      <c r="JH87" s="7"/>
      <c r="JI87" s="7"/>
      <c r="JJ87" s="7"/>
      <c r="JK87" s="7"/>
      <c r="JL87" s="7"/>
      <c r="JM87" s="7"/>
      <c r="JN87" s="7"/>
      <c r="JO87" s="7"/>
      <c r="JP87" s="7"/>
      <c r="JQ87" s="7"/>
      <c r="JR87" s="7"/>
      <c r="JS87" s="7"/>
      <c r="JT87" s="7"/>
      <c r="JU87" s="7"/>
      <c r="JV87" s="7"/>
      <c r="JW87" s="7"/>
      <c r="JX87" s="7"/>
      <c r="JY87" s="7"/>
      <c r="JZ87" s="7"/>
      <c r="KA87" s="7"/>
      <c r="KB87" s="7"/>
      <c r="KC87" s="7"/>
      <c r="KD87" s="7"/>
      <c r="KE87" s="7"/>
      <c r="KF87" s="7"/>
      <c r="KG87" s="7"/>
      <c r="KH87" s="7"/>
      <c r="KI87" s="7"/>
      <c r="KJ87" s="7"/>
      <c r="KK87" s="7"/>
      <c r="KL87" s="7"/>
      <c r="KM87" s="7"/>
      <c r="KN87" s="7"/>
      <c r="KO87" s="7"/>
      <c r="KP87" s="7"/>
      <c r="KQ87" s="7"/>
      <c r="KR87" s="7"/>
      <c r="KS87" s="7"/>
      <c r="KT87" s="7"/>
      <c r="KU87" s="7"/>
      <c r="KV87" s="7"/>
      <c r="KW87" s="7"/>
      <c r="KX87" s="7"/>
      <c r="KY87" s="7"/>
      <c r="KZ87" s="7"/>
      <c r="LA87" s="7"/>
      <c r="LB87" s="7"/>
      <c r="LC87" s="7"/>
      <c r="LD87" s="7"/>
      <c r="LE87" s="7"/>
      <c r="LF87" s="7"/>
      <c r="LG87" s="7"/>
      <c r="LH87" s="7"/>
      <c r="LI87" s="7"/>
      <c r="LJ87" s="7"/>
      <c r="LK87" s="7"/>
      <c r="LL87" s="7"/>
      <c r="LM87" s="7"/>
      <c r="LN87" s="7"/>
      <c r="LO87" s="7"/>
      <c r="LP87" s="7"/>
      <c r="LQ87" s="7"/>
      <c r="LR87" s="7"/>
      <c r="LS87" s="7"/>
      <c r="LT87" s="7"/>
      <c r="LU87" s="7"/>
      <c r="LV87" s="7"/>
      <c r="LW87" s="7"/>
      <c r="LX87" s="7"/>
      <c r="LY87" s="7"/>
      <c r="LZ87" s="7"/>
      <c r="MA87" s="7"/>
      <c r="MB87" s="7"/>
      <c r="MC87" s="7"/>
      <c r="MD87" s="7"/>
      <c r="ME87" s="7"/>
      <c r="MF87" s="7"/>
      <c r="MG87" s="7"/>
      <c r="MH87" s="7"/>
      <c r="MI87" s="7"/>
      <c r="MJ87" s="7"/>
      <c r="MK87" s="7"/>
      <c r="ML87" s="7"/>
      <c r="MM87" s="7"/>
      <c r="MN87" s="7"/>
      <c r="MO87" s="7"/>
      <c r="MP87" s="7"/>
      <c r="MQ87" s="7"/>
      <c r="MR87" s="7"/>
      <c r="MS87" s="7"/>
      <c r="MT87" s="7"/>
      <c r="MU87" s="7"/>
      <c r="MV87" s="7"/>
      <c r="MW87" s="7"/>
      <c r="MX87" s="7"/>
      <c r="MY87" s="7"/>
      <c r="MZ87" s="7"/>
      <c r="NA87" s="7"/>
      <c r="NB87" s="7"/>
      <c r="NC87" s="7"/>
      <c r="ND87" s="7"/>
      <c r="NE87" s="7"/>
      <c r="NF87" s="7"/>
      <c r="NG87" s="7"/>
      <c r="NH87" s="7"/>
      <c r="NI87" s="7"/>
      <c r="NJ87" s="7"/>
      <c r="NK87" s="7"/>
      <c r="NL87" s="7"/>
      <c r="NM87" s="7"/>
      <c r="NN87" s="7"/>
      <c r="NO87" s="7"/>
      <c r="NP87" s="7"/>
      <c r="NQ87" s="7"/>
      <c r="NR87" s="7"/>
      <c r="NS87" s="7"/>
      <c r="NT87" s="7"/>
      <c r="NU87" s="7"/>
      <c r="NV87" s="7"/>
      <c r="NW87" s="7"/>
      <c r="NX87" s="7"/>
      <c r="NY87" s="7"/>
      <c r="NZ87" s="7"/>
      <c r="OA87" s="7"/>
      <c r="OB87" s="7"/>
      <c r="OC87" s="7"/>
      <c r="OD87" s="7"/>
      <c r="OE87" s="7"/>
      <c r="OF87" s="7"/>
      <c r="OG87" s="7"/>
      <c r="OH87" s="7"/>
      <c r="OI87" s="7"/>
      <c r="OJ87" s="7"/>
      <c r="OK87" s="7"/>
      <c r="OL87" s="7"/>
      <c r="OM87" s="7"/>
      <c r="ON87" s="7"/>
      <c r="OO87" s="7"/>
      <c r="OP87" s="7"/>
      <c r="OQ87" s="7"/>
      <c r="OR87" s="7"/>
      <c r="OS87" s="7"/>
      <c r="OT87" s="7"/>
      <c r="OU87" s="7"/>
      <c r="OV87" s="7"/>
      <c r="OW87" s="7"/>
      <c r="OX87" s="7"/>
      <c r="OY87" s="7"/>
      <c r="OZ87" s="7"/>
      <c r="PA87" s="7"/>
      <c r="PB87" s="7"/>
      <c r="PC87" s="7"/>
      <c r="PD87" s="7"/>
      <c r="PE87" s="7"/>
      <c r="PF87" s="7"/>
      <c r="PG87" s="7"/>
      <c r="PH87" s="7"/>
      <c r="PI87" s="7"/>
      <c r="PJ87" s="7"/>
      <c r="PK87" s="7"/>
      <c r="PL87" s="7"/>
      <c r="PM87" s="7"/>
      <c r="PN87" s="7"/>
      <c r="PO87" s="7"/>
      <c r="PP87" s="7"/>
      <c r="PQ87" s="7"/>
      <c r="PR87" s="7"/>
      <c r="PS87" s="7"/>
      <c r="PT87" s="7"/>
      <c r="PU87" s="7"/>
      <c r="PV87" s="7"/>
      <c r="PW87" s="7"/>
      <c r="PX87" s="7"/>
      <c r="PY87" s="7"/>
      <c r="PZ87" s="7"/>
      <c r="QA87" s="7"/>
      <c r="QB87" s="7"/>
      <c r="QC87" s="7"/>
      <c r="QD87" s="7"/>
      <c r="QE87" s="7"/>
      <c r="QF87" s="7"/>
      <c r="QG87" s="7"/>
      <c r="QH87" s="7"/>
      <c r="QI87" s="7"/>
      <c r="QJ87" s="7"/>
      <c r="QK87" s="7"/>
      <c r="QL87" s="7"/>
      <c r="QM87" s="7"/>
      <c r="QN87" s="7"/>
      <c r="QO87" s="7"/>
      <c r="QP87" s="7"/>
      <c r="QQ87" s="7"/>
      <c r="QR87" s="7"/>
      <c r="QS87" s="7"/>
      <c r="QT87" s="7"/>
      <c r="QU87" s="7"/>
      <c r="QV87" s="7"/>
      <c r="QW87" s="7"/>
      <c r="QX87" s="7"/>
      <c r="QY87" s="7"/>
      <c r="QZ87" s="7"/>
      <c r="RA87" s="7"/>
      <c r="RB87" s="7"/>
      <c r="RC87" s="7"/>
      <c r="RD87" s="7"/>
      <c r="RE87" s="7"/>
      <c r="RF87" s="7"/>
      <c r="RG87" s="7"/>
      <c r="RH87" s="7"/>
      <c r="RI87" s="7"/>
      <c r="RJ87" s="7"/>
      <c r="RK87" s="7"/>
      <c r="RL87" s="7"/>
      <c r="RM87" s="7"/>
      <c r="RN87" s="7"/>
      <c r="RO87" s="7"/>
      <c r="RP87" s="7"/>
      <c r="RQ87" s="7"/>
      <c r="RR87" s="7"/>
      <c r="RS87" s="7"/>
      <c r="RT87" s="7"/>
      <c r="RU87" s="7"/>
      <c r="RV87" s="7"/>
      <c r="RW87" s="7"/>
      <c r="RX87" s="7"/>
      <c r="RY87" s="7"/>
      <c r="RZ87" s="7"/>
      <c r="SA87" s="7"/>
      <c r="SB87" s="7"/>
      <c r="SC87" s="7"/>
      <c r="SD87" s="7"/>
      <c r="SE87" s="7"/>
      <c r="SF87" s="7"/>
      <c r="SG87" s="7"/>
      <c r="SH87" s="7"/>
      <c r="SI87" s="7"/>
      <c r="SJ87" s="7"/>
      <c r="SK87" s="7"/>
      <c r="SL87" s="7"/>
      <c r="SM87" s="7"/>
      <c r="SN87" s="7"/>
      <c r="SO87" s="7"/>
      <c r="SP87" s="7"/>
      <c r="SQ87" s="7"/>
      <c r="SR87" s="7"/>
      <c r="SS87" s="7"/>
      <c r="ST87" s="7"/>
      <c r="SU87" s="7"/>
      <c r="SV87" s="7"/>
      <c r="SW87" s="7"/>
      <c r="SX87" s="7"/>
      <c r="SY87" s="7"/>
      <c r="SZ87" s="7"/>
      <c r="TA87" s="7"/>
      <c r="TB87" s="7"/>
      <c r="TC87" s="7"/>
      <c r="TD87" s="7"/>
      <c r="TE87" s="7"/>
      <c r="TF87" s="7"/>
      <c r="TG87" s="7"/>
      <c r="TH87" s="7"/>
      <c r="TI87" s="7"/>
      <c r="TJ87" s="7"/>
      <c r="TK87" s="7"/>
      <c r="TL87" s="7"/>
      <c r="TM87" s="7"/>
      <c r="TN87" s="7"/>
      <c r="TO87" s="7"/>
      <c r="TP87" s="7"/>
      <c r="TQ87" s="7"/>
      <c r="TR87" s="7"/>
      <c r="TS87" s="7"/>
      <c r="TT87" s="7"/>
      <c r="TU87" s="7"/>
      <c r="TV87" s="7"/>
      <c r="TW87" s="7"/>
      <c r="TX87" s="7"/>
      <c r="TY87" s="7"/>
      <c r="TZ87" s="7"/>
      <c r="UA87" s="7"/>
      <c r="UB87" s="7"/>
      <c r="UC87" s="7"/>
      <c r="UD87" s="7"/>
      <c r="UE87" s="7"/>
      <c r="UF87" s="7"/>
      <c r="UG87" s="7"/>
      <c r="UH87" s="7"/>
      <c r="UI87" s="7"/>
      <c r="UJ87" s="7"/>
      <c r="UK87" s="7"/>
      <c r="UL87" s="7"/>
      <c r="UM87" s="7"/>
      <c r="UN87" s="7"/>
      <c r="UO87" s="7"/>
      <c r="UP87" s="7"/>
      <c r="UQ87" s="7"/>
      <c r="UR87" s="7"/>
      <c r="US87" s="7"/>
      <c r="UT87" s="7"/>
      <c r="UU87" s="7"/>
      <c r="UV87" s="7"/>
      <c r="UW87" s="7"/>
      <c r="UX87" s="7"/>
      <c r="UY87" s="7"/>
      <c r="UZ87" s="7"/>
      <c r="VA87" s="7"/>
      <c r="VB87" s="7"/>
      <c r="VC87" s="7"/>
      <c r="VD87" s="7"/>
      <c r="VE87" s="7"/>
      <c r="VF87" s="7"/>
      <c r="VG87" s="7"/>
      <c r="VH87" s="7"/>
      <c r="VI87" s="7"/>
      <c r="VJ87" s="7"/>
      <c r="VK87" s="7"/>
      <c r="VL87" s="7"/>
      <c r="VM87" s="7"/>
      <c r="VN87" s="7"/>
      <c r="VO87" s="7"/>
      <c r="VP87" s="7"/>
      <c r="VQ87" s="7"/>
      <c r="VR87" s="7"/>
      <c r="VS87" s="7"/>
      <c r="VT87" s="7"/>
      <c r="VU87" s="7"/>
      <c r="VV87" s="7"/>
      <c r="VW87" s="7"/>
      <c r="VX87" s="7"/>
      <c r="VY87" s="7"/>
      <c r="VZ87" s="7"/>
      <c r="WA87" s="7"/>
      <c r="WB87" s="7"/>
      <c r="WC87" s="7"/>
      <c r="WD87" s="7"/>
      <c r="WE87" s="7"/>
      <c r="WF87" s="7"/>
      <c r="WG87" s="7"/>
      <c r="WH87" s="7"/>
      <c r="WI87" s="7"/>
      <c r="WJ87" s="7"/>
      <c r="WK87" s="7"/>
      <c r="WL87" s="7"/>
      <c r="WM87" s="7"/>
      <c r="WN87" s="7"/>
      <c r="WO87" s="7"/>
      <c r="WP87" s="7"/>
      <c r="WQ87" s="7"/>
      <c r="WR87" s="7"/>
      <c r="WS87" s="7"/>
      <c r="WT87" s="7"/>
      <c r="WU87" s="7"/>
      <c r="WV87" s="7"/>
      <c r="WW87" s="7"/>
      <c r="WX87" s="7"/>
      <c r="WY87" s="7"/>
      <c r="WZ87" s="7"/>
      <c r="XA87" s="7"/>
      <c r="XB87" s="7"/>
      <c r="XC87" s="7"/>
      <c r="XD87" s="7"/>
      <c r="XE87" s="7"/>
      <c r="XF87" s="7"/>
      <c r="XG87" s="7"/>
      <c r="XH87" s="7"/>
      <c r="XI87" s="7"/>
      <c r="XJ87" s="7"/>
      <c r="XK87" s="7"/>
      <c r="XL87" s="7"/>
      <c r="XM87" s="7"/>
      <c r="XN87" s="7"/>
      <c r="XO87" s="7"/>
      <c r="XP87" s="7"/>
      <c r="XQ87" s="7"/>
      <c r="XR87" s="7"/>
      <c r="XS87" s="7"/>
      <c r="XT87" s="7"/>
      <c r="XU87" s="7"/>
      <c r="XV87" s="7"/>
      <c r="XW87" s="7"/>
      <c r="XX87" s="7"/>
      <c r="XY87" s="7"/>
      <c r="XZ87" s="7"/>
      <c r="YA87" s="7"/>
      <c r="YB87" s="7"/>
      <c r="YC87" s="7"/>
      <c r="YD87" s="7"/>
      <c r="YE87" s="7"/>
      <c r="YF87" s="7"/>
      <c r="YG87" s="7"/>
      <c r="YH87" s="7"/>
      <c r="YI87" s="7"/>
      <c r="YJ87" s="7"/>
      <c r="YK87" s="7"/>
      <c r="YL87" s="7"/>
      <c r="YM87" s="7"/>
      <c r="YN87" s="7"/>
      <c r="YO87" s="7"/>
      <c r="YP87" s="7"/>
      <c r="YQ87" s="7"/>
      <c r="YR87" s="7"/>
      <c r="YS87" s="7"/>
      <c r="YT87" s="7"/>
      <c r="YU87" s="7"/>
      <c r="YV87" s="7"/>
      <c r="YW87" s="7"/>
      <c r="YX87" s="7"/>
      <c r="YY87" s="7"/>
      <c r="YZ87" s="7"/>
      <c r="ZA87" s="7"/>
      <c r="ZB87" s="7"/>
      <c r="ZC87" s="7"/>
      <c r="ZD87" s="7"/>
      <c r="ZE87" s="7"/>
      <c r="ZF87" s="7"/>
      <c r="ZG87" s="7"/>
      <c r="ZH87" s="7"/>
      <c r="ZI87" s="7"/>
      <c r="ZJ87" s="7"/>
      <c r="ZK87" s="7"/>
      <c r="ZL87" s="7"/>
      <c r="ZM87" s="7"/>
      <c r="ZN87" s="7"/>
      <c r="ZO87" s="7"/>
      <c r="ZP87" s="7"/>
      <c r="ZQ87" s="7"/>
      <c r="ZR87" s="7"/>
      <c r="ZS87" s="7"/>
      <c r="ZT87" s="7"/>
      <c r="ZU87" s="7"/>
      <c r="ZV87" s="7"/>
      <c r="ZW87" s="7"/>
      <c r="ZX87" s="7"/>
      <c r="ZY87" s="7"/>
      <c r="ZZ87" s="7"/>
      <c r="AAA87" s="7"/>
      <c r="AAB87" s="7"/>
      <c r="AAC87" s="7"/>
      <c r="AAD87" s="7"/>
      <c r="AAE87" s="7"/>
      <c r="AAF87" s="7"/>
      <c r="AAG87" s="7"/>
      <c r="AAH87" s="7"/>
      <c r="AAI87" s="7"/>
      <c r="AAJ87" s="7"/>
      <c r="AAK87" s="7"/>
      <c r="AAL87" s="7"/>
      <c r="AAM87" s="7"/>
      <c r="AAN87" s="7"/>
      <c r="AAO87" s="7"/>
      <c r="AAP87" s="7"/>
      <c r="AAQ87" s="7"/>
      <c r="AAR87" s="7"/>
      <c r="AAS87" s="7"/>
      <c r="AAT87" s="7"/>
      <c r="AAU87" s="7"/>
      <c r="AAV87" s="7"/>
      <c r="AAW87" s="7"/>
      <c r="AAX87" s="7"/>
      <c r="AAY87" s="7"/>
      <c r="AAZ87" s="7"/>
      <c r="ABA87" s="7"/>
      <c r="ABB87" s="7"/>
      <c r="ABC87" s="7"/>
      <c r="ABD87" s="7"/>
      <c r="ABE87" s="7"/>
      <c r="ABF87" s="7"/>
      <c r="ABG87" s="7"/>
      <c r="ABH87" s="7"/>
      <c r="ABI87" s="7"/>
      <c r="ABJ87" s="7"/>
      <c r="ABK87" s="7"/>
      <c r="ABL87" s="7"/>
      <c r="ABM87" s="7"/>
      <c r="ABN87" s="7"/>
      <c r="ABO87" s="7"/>
      <c r="ABP87" s="7"/>
      <c r="ABQ87" s="7"/>
      <c r="ABR87" s="7"/>
      <c r="ABS87" s="7"/>
      <c r="ABT87" s="7"/>
      <c r="ABU87" s="7"/>
      <c r="ABV87" s="7"/>
      <c r="ABW87" s="7"/>
      <c r="ABX87" s="7"/>
      <c r="ABY87" s="7"/>
      <c r="ABZ87" s="7"/>
      <c r="ACA87" s="7"/>
      <c r="ACB87" s="7"/>
      <c r="ACC87" s="7"/>
      <c r="ACD87" s="7"/>
      <c r="ACE87" s="7"/>
      <c r="ACF87" s="7"/>
      <c r="ACG87" s="7"/>
      <c r="ACH87" s="7"/>
      <c r="ACI87" s="7"/>
      <c r="ACJ87" s="7"/>
      <c r="ACK87" s="7"/>
      <c r="ACL87" s="7"/>
      <c r="ACM87" s="7"/>
      <c r="ACN87" s="7"/>
      <c r="ACO87" s="7"/>
      <c r="ACP87" s="7"/>
      <c r="ACQ87" s="7"/>
      <c r="ACR87" s="7"/>
      <c r="ACS87" s="7"/>
      <c r="ACT87" s="7"/>
      <c r="ACU87" s="7"/>
      <c r="ACV87" s="7"/>
      <c r="ACW87" s="7"/>
      <c r="ACX87" s="7"/>
      <c r="ACY87" s="7"/>
      <c r="ACZ87" s="7"/>
      <c r="ADA87" s="7"/>
      <c r="ADB87" s="7"/>
      <c r="ADC87" s="7"/>
      <c r="ADD87" s="7"/>
      <c r="ADE87" s="7"/>
      <c r="ADF87" s="7"/>
      <c r="ADG87" s="7"/>
      <c r="ADH87" s="7"/>
      <c r="ADI87" s="7"/>
      <c r="ADJ87" s="7"/>
      <c r="ADK87" s="7"/>
      <c r="ADL87" s="7"/>
      <c r="ADM87" s="7"/>
      <c r="ADN87" s="7"/>
      <c r="ADO87" s="7"/>
      <c r="ADP87" s="7"/>
      <c r="ADQ87" s="7"/>
      <c r="ADR87" s="7"/>
      <c r="ADS87" s="7"/>
      <c r="ADT87" s="7"/>
      <c r="ADU87" s="7"/>
      <c r="ADV87" s="7"/>
      <c r="ADW87" s="7"/>
      <c r="ADX87" s="7"/>
      <c r="ADY87" s="7"/>
      <c r="ADZ87" s="7"/>
      <c r="AEA87" s="7"/>
      <c r="AEB87" s="7"/>
      <c r="AEC87" s="7"/>
      <c r="AED87" s="7"/>
      <c r="AEE87" s="7"/>
      <c r="AEF87" s="7"/>
      <c r="AEG87" s="7"/>
      <c r="AEH87" s="7"/>
      <c r="AEI87" s="7"/>
      <c r="AEJ87" s="7"/>
      <c r="AEK87" s="7"/>
      <c r="AEL87" s="7"/>
      <c r="AEM87" s="7"/>
      <c r="AEN87" s="7"/>
      <c r="AEO87" s="7"/>
      <c r="AEP87" s="7"/>
      <c r="AEQ87" s="7"/>
      <c r="AER87" s="7"/>
      <c r="AES87" s="7"/>
      <c r="AET87" s="7"/>
      <c r="AEU87" s="7"/>
      <c r="AEV87" s="7"/>
      <c r="AEW87" s="7"/>
      <c r="AEX87" s="7"/>
      <c r="AEY87" s="7"/>
      <c r="AEZ87" s="7"/>
      <c r="AFA87" s="7"/>
      <c r="AFB87" s="7"/>
      <c r="AFC87" s="7"/>
      <c r="AFD87" s="7"/>
      <c r="AFE87" s="7"/>
      <c r="AFF87" s="7"/>
      <c r="AFG87" s="7"/>
      <c r="AFH87" s="7"/>
      <c r="AFI87" s="7"/>
      <c r="AFJ87" s="7"/>
      <c r="AFK87" s="7"/>
      <c r="AFL87" s="7"/>
      <c r="AFM87" s="7"/>
      <c r="AFN87" s="7"/>
      <c r="AFO87" s="7"/>
      <c r="AFP87" s="7"/>
      <c r="AFQ87" s="7"/>
      <c r="AFR87" s="7"/>
      <c r="AFS87" s="7"/>
      <c r="AFT87" s="7"/>
      <c r="AFU87" s="7"/>
      <c r="AFV87" s="7"/>
      <c r="AFW87" s="7"/>
      <c r="AFX87" s="7"/>
      <c r="AFY87" s="7"/>
      <c r="AFZ87" s="7"/>
      <c r="AGA87" s="7"/>
      <c r="AGB87" s="7"/>
      <c r="AGC87" s="7"/>
      <c r="AGD87" s="7"/>
      <c r="AGE87" s="7"/>
      <c r="AGF87" s="7"/>
      <c r="AGG87" s="7"/>
      <c r="AGH87" s="7"/>
      <c r="AGI87" s="7"/>
      <c r="AGJ87" s="7"/>
      <c r="AGK87" s="7"/>
      <c r="AGL87" s="7"/>
      <c r="AGM87" s="7"/>
      <c r="AGN87" s="7"/>
      <c r="AGO87" s="7"/>
      <c r="AGP87" s="7"/>
      <c r="AGQ87" s="7"/>
      <c r="AGR87" s="7"/>
      <c r="AGS87" s="7"/>
      <c r="AGT87" s="7"/>
      <c r="AGU87" s="7"/>
      <c r="AGV87" s="7"/>
      <c r="AGW87" s="7"/>
      <c r="AGX87" s="7"/>
      <c r="AGY87" s="7"/>
      <c r="AGZ87" s="7"/>
      <c r="AHA87" s="7"/>
      <c r="AHB87" s="7"/>
      <c r="AHC87" s="7"/>
      <c r="AHD87" s="7"/>
      <c r="AHE87" s="7"/>
      <c r="AHF87" s="7"/>
      <c r="AHG87" s="7"/>
      <c r="AHH87" s="7"/>
      <c r="AHI87" s="7"/>
      <c r="AHJ87" s="7"/>
      <c r="AHK87" s="7"/>
      <c r="AHL87" s="7"/>
      <c r="AHM87" s="7"/>
      <c r="AHN87" s="7"/>
      <c r="AHO87" s="7"/>
      <c r="AHP87" s="7"/>
      <c r="AHQ87" s="7"/>
      <c r="AHR87" s="7"/>
      <c r="AHS87" s="7"/>
      <c r="AHT87" s="7"/>
      <c r="AHU87" s="7"/>
      <c r="AHV87" s="7"/>
      <c r="AHW87" s="7"/>
      <c r="AHX87" s="7"/>
      <c r="AHY87" s="7"/>
      <c r="AHZ87" s="7"/>
      <c r="AIA87" s="7"/>
      <c r="AIB87" s="7"/>
      <c r="AIC87" s="7"/>
      <c r="AID87" s="7"/>
      <c r="AIE87" s="7"/>
      <c r="AIF87" s="7"/>
      <c r="AIG87" s="7"/>
      <c r="AIH87" s="7"/>
      <c r="AII87" s="7"/>
      <c r="AIJ87" s="7"/>
      <c r="AIK87" s="7"/>
      <c r="AIL87" s="7"/>
      <c r="AIM87" s="7"/>
      <c r="AIN87" s="7"/>
      <c r="AIO87" s="7"/>
      <c r="AIP87" s="7"/>
      <c r="AIQ87" s="7"/>
      <c r="AIR87" s="7"/>
      <c r="AIS87" s="7"/>
      <c r="AIT87" s="7"/>
      <c r="AIU87" s="7"/>
      <c r="AIV87" s="7"/>
      <c r="AIW87" s="7"/>
      <c r="AIX87" s="7"/>
      <c r="AIY87" s="7"/>
      <c r="AIZ87" s="7"/>
      <c r="AJA87" s="7"/>
      <c r="AJB87" s="7"/>
      <c r="AJC87" s="7"/>
      <c r="AJD87" s="7"/>
      <c r="AJE87" s="7"/>
      <c r="AJF87" s="7"/>
      <c r="AJG87" s="7"/>
      <c r="AJH87" s="7"/>
      <c r="AJI87" s="7"/>
      <c r="AJJ87" s="7"/>
      <c r="AJK87" s="7"/>
      <c r="AJL87" s="7"/>
      <c r="AJM87" s="7"/>
      <c r="AJN87" s="7"/>
      <c r="AJO87" s="7"/>
      <c r="AJP87" s="7"/>
      <c r="AJQ87" s="7"/>
      <c r="AJR87" s="7"/>
      <c r="AJS87" s="7"/>
      <c r="AJT87" s="7"/>
      <c r="AJU87" s="7"/>
      <c r="AJV87" s="7"/>
      <c r="AJW87" s="7"/>
      <c r="AJX87" s="7"/>
      <c r="AJY87" s="7"/>
      <c r="AJZ87" s="7"/>
      <c r="AKA87" s="7"/>
      <c r="AKB87" s="7"/>
      <c r="AKC87" s="7"/>
      <c r="AKD87" s="7"/>
      <c r="AKE87" s="7"/>
      <c r="AKF87" s="7"/>
      <c r="AKG87" s="7"/>
      <c r="AKH87" s="7"/>
      <c r="AKI87" s="7"/>
      <c r="AKJ87" s="7"/>
      <c r="AKK87" s="7"/>
      <c r="AKL87" s="7"/>
      <c r="AKM87" s="7"/>
      <c r="AKN87" s="7"/>
      <c r="AKO87" s="7"/>
      <c r="AKP87" s="7"/>
      <c r="AKQ87" s="7"/>
      <c r="AKR87" s="7"/>
      <c r="AKS87" s="7"/>
      <c r="AKT87" s="7"/>
      <c r="AKU87" s="7"/>
      <c r="AKV87" s="7"/>
      <c r="AKW87" s="7"/>
      <c r="AKX87" s="7"/>
      <c r="AKY87" s="7"/>
      <c r="AKZ87" s="7"/>
      <c r="ALA87" s="7"/>
      <c r="ALB87" s="7"/>
      <c r="ALC87" s="7"/>
      <c r="ALD87" s="7"/>
      <c r="ALE87" s="7"/>
      <c r="ALF87" s="7"/>
      <c r="ALG87" s="7"/>
      <c r="ALH87" s="7"/>
      <c r="ALI87" s="7"/>
      <c r="ALJ87" s="7"/>
      <c r="ALK87" s="7"/>
      <c r="ALL87" s="7"/>
      <c r="ALM87" s="7"/>
      <c r="ALN87" s="7"/>
      <c r="ALO87" s="7"/>
      <c r="ALP87" s="7"/>
      <c r="ALQ87" s="7"/>
      <c r="ALR87" s="7"/>
      <c r="ALS87" s="7"/>
      <c r="ALT87" s="7"/>
      <c r="ALU87" s="7"/>
      <c r="ALV87" s="7"/>
      <c r="ALW87" s="7"/>
      <c r="ALX87" s="7"/>
      <c r="ALY87" s="7"/>
      <c r="ALZ87" s="7"/>
      <c r="AMA87" s="7"/>
      <c r="AMB87" s="7"/>
      <c r="AMC87" s="7"/>
      <c r="AMD87" s="7"/>
      <c r="AME87" s="7"/>
      <c r="AMF87" s="7"/>
      <c r="AMG87" s="7"/>
      <c r="AMH87" s="7"/>
      <c r="AMI87" s="7"/>
      <c r="AMJ87" s="7"/>
      <c r="AMK87" s="7"/>
      <c r="AML87" s="7"/>
      <c r="AMM87" s="7"/>
      <c r="AMN87" s="7"/>
      <c r="AMO87" s="7"/>
      <c r="AMP87" s="7"/>
      <c r="AMQ87" s="7"/>
      <c r="AMR87" s="7"/>
      <c r="AMS87" s="7"/>
      <c r="AMT87" s="7"/>
      <c r="AMU87" s="7"/>
      <c r="AMV87" s="7"/>
      <c r="AMW87" s="7"/>
      <c r="AMX87" s="7"/>
      <c r="AMY87" s="7"/>
      <c r="AMZ87" s="7"/>
      <c r="ANA87" s="7"/>
      <c r="ANB87" s="7"/>
      <c r="ANC87" s="7"/>
      <c r="AND87" s="7"/>
      <c r="ANE87" s="7"/>
      <c r="ANF87" s="7"/>
      <c r="ANG87" s="7"/>
      <c r="ANH87" s="7"/>
      <c r="ANI87" s="7"/>
      <c r="ANJ87" s="7"/>
      <c r="ANK87" s="7"/>
      <c r="ANL87" s="7"/>
      <c r="ANM87" s="7"/>
      <c r="ANN87" s="7"/>
      <c r="ANO87" s="7"/>
      <c r="ANP87" s="7"/>
      <c r="ANQ87" s="7"/>
      <c r="ANR87" s="7"/>
      <c r="ANS87" s="7"/>
      <c r="ANT87" s="7"/>
      <c r="ANU87" s="7"/>
      <c r="ANV87" s="7"/>
      <c r="ANW87" s="7"/>
      <c r="ANX87" s="7"/>
      <c r="ANY87" s="7"/>
      <c r="ANZ87" s="7"/>
      <c r="AOA87" s="7"/>
      <c r="AOB87" s="7"/>
      <c r="AOC87" s="7"/>
      <c r="AOD87" s="7"/>
      <c r="AOE87" s="7"/>
      <c r="AOF87" s="7"/>
      <c r="AOG87" s="7"/>
      <c r="AOH87" s="7"/>
      <c r="AOI87" s="7"/>
      <c r="AOJ87" s="7"/>
      <c r="AOK87" s="7"/>
      <c r="AOL87" s="7"/>
      <c r="AOM87" s="7"/>
      <c r="AON87" s="7"/>
      <c r="AOO87" s="7"/>
      <c r="AOP87" s="7"/>
      <c r="AOQ87" s="7"/>
      <c r="AOR87" s="7"/>
      <c r="AOS87" s="7"/>
      <c r="AOT87" s="7"/>
      <c r="AOU87" s="7"/>
      <c r="AOV87" s="7"/>
      <c r="AOW87" s="7"/>
      <c r="AOX87" s="7"/>
      <c r="AOY87" s="7"/>
      <c r="AOZ87" s="7"/>
      <c r="APA87" s="7"/>
      <c r="APB87" s="7"/>
      <c r="APC87" s="7"/>
      <c r="APD87" s="7"/>
      <c r="APE87" s="7"/>
      <c r="APF87" s="7"/>
      <c r="APG87" s="7"/>
      <c r="APH87" s="7"/>
      <c r="API87" s="7"/>
      <c r="APJ87" s="7"/>
      <c r="APK87" s="7"/>
      <c r="APL87" s="7"/>
      <c r="APM87" s="7"/>
      <c r="APN87" s="7"/>
      <c r="APO87" s="7"/>
      <c r="APP87" s="7"/>
      <c r="APQ87" s="7"/>
      <c r="APR87" s="7"/>
      <c r="APS87" s="7"/>
      <c r="APT87" s="7"/>
      <c r="APU87" s="7"/>
      <c r="APV87" s="7"/>
      <c r="APW87" s="7"/>
      <c r="APX87" s="7"/>
      <c r="APY87" s="7"/>
      <c r="APZ87" s="7"/>
      <c r="AQA87" s="7"/>
      <c r="AQB87" s="7"/>
      <c r="AQC87" s="7"/>
      <c r="AQD87" s="7"/>
      <c r="AQE87" s="7"/>
      <c r="AQF87" s="7"/>
      <c r="AQG87" s="7"/>
      <c r="AQH87" s="7"/>
      <c r="AQI87" s="7"/>
      <c r="AQJ87" s="7"/>
      <c r="AQK87" s="7"/>
      <c r="AQL87" s="7"/>
      <c r="AQM87" s="7"/>
      <c r="AQN87" s="7"/>
      <c r="AQO87" s="7"/>
      <c r="AQP87" s="7"/>
      <c r="AQQ87" s="7"/>
      <c r="AQR87" s="7"/>
      <c r="AQS87" s="7"/>
      <c r="AQT87" s="7"/>
      <c r="AQU87" s="7"/>
      <c r="AQV87" s="7"/>
      <c r="AQW87" s="7"/>
      <c r="AQX87" s="7"/>
      <c r="AQY87" s="7"/>
      <c r="AQZ87" s="7"/>
      <c r="ARA87" s="7"/>
      <c r="ARB87" s="7"/>
      <c r="ARC87" s="7"/>
      <c r="ARD87" s="7"/>
      <c r="ARE87" s="7"/>
      <c r="ARF87" s="7"/>
      <c r="ARG87" s="7"/>
      <c r="ARH87" s="7"/>
      <c r="ARI87" s="7"/>
      <c r="ARJ87" s="7"/>
      <c r="ARK87" s="7"/>
      <c r="ARL87" s="7"/>
      <c r="ARM87" s="7"/>
      <c r="ARN87" s="7"/>
      <c r="ARO87" s="7"/>
      <c r="ARP87" s="7"/>
      <c r="ARQ87" s="7"/>
      <c r="ARR87" s="7"/>
      <c r="ARS87" s="7"/>
      <c r="ART87" s="7"/>
      <c r="ARU87" s="7"/>
      <c r="ARV87" s="7"/>
      <c r="ARW87" s="7"/>
      <c r="ARX87" s="7"/>
      <c r="ARY87" s="7"/>
      <c r="ARZ87" s="7"/>
      <c r="ASA87" s="7"/>
      <c r="ASB87" s="7"/>
      <c r="ASC87" s="7"/>
      <c r="ASD87" s="7"/>
      <c r="ASE87" s="7"/>
      <c r="ASF87" s="7"/>
      <c r="ASG87" s="7"/>
      <c r="ASH87" s="7"/>
      <c r="ASI87" s="7"/>
      <c r="ASJ87" s="7"/>
      <c r="ASK87" s="7"/>
      <c r="ASL87" s="7"/>
      <c r="ASM87" s="7"/>
      <c r="ASN87" s="7"/>
      <c r="ASO87" s="7"/>
      <c r="ASP87" s="7"/>
      <c r="ASQ87" s="7"/>
      <c r="ASR87" s="7"/>
      <c r="ASS87" s="7"/>
      <c r="AST87" s="7"/>
      <c r="ASU87" s="7"/>
      <c r="ASV87" s="7"/>
      <c r="ASW87" s="7"/>
      <c r="ASX87" s="7"/>
      <c r="ASY87" s="7"/>
      <c r="ASZ87" s="7"/>
      <c r="ATA87" s="7"/>
      <c r="ATB87" s="7"/>
      <c r="ATC87" s="7"/>
      <c r="ATD87" s="7"/>
      <c r="ATE87" s="7"/>
      <c r="ATF87" s="7"/>
      <c r="ATG87" s="7"/>
      <c r="ATH87" s="7"/>
      <c r="ATI87" s="7"/>
      <c r="ATJ87" s="7"/>
      <c r="ATK87" s="7"/>
      <c r="ATL87" s="7"/>
      <c r="ATM87" s="7"/>
      <c r="ATN87" s="7"/>
      <c r="ATO87" s="7"/>
      <c r="ATP87" s="7"/>
      <c r="ATQ87" s="7"/>
      <c r="ATR87" s="7"/>
      <c r="ATS87" s="7"/>
      <c r="ATT87" s="7"/>
      <c r="ATU87" s="7"/>
      <c r="ATV87" s="7"/>
      <c r="ATW87" s="7"/>
      <c r="ATX87" s="7"/>
      <c r="ATY87" s="7"/>
      <c r="ATZ87" s="7"/>
      <c r="AUA87" s="7"/>
      <c r="AUB87" s="7"/>
      <c r="AUC87" s="7"/>
      <c r="AUD87" s="7"/>
      <c r="AUE87" s="7"/>
      <c r="AUF87" s="7"/>
      <c r="AUG87" s="7"/>
      <c r="AUH87" s="7"/>
      <c r="AUI87" s="7"/>
      <c r="AUJ87" s="7"/>
      <c r="AUK87" s="7"/>
      <c r="AUL87" s="7"/>
      <c r="AUM87" s="7"/>
      <c r="AUN87" s="7"/>
      <c r="AUO87" s="7"/>
      <c r="AUP87" s="7"/>
      <c r="AUQ87" s="7"/>
      <c r="AUR87" s="7"/>
      <c r="AUS87" s="7"/>
      <c r="AUT87" s="7"/>
      <c r="AUU87" s="7"/>
      <c r="AUV87" s="7"/>
      <c r="AUW87" s="7"/>
      <c r="AUX87" s="7"/>
      <c r="AUY87" s="7"/>
      <c r="AUZ87" s="7"/>
      <c r="AVA87" s="7"/>
      <c r="AVB87" s="7"/>
      <c r="AVC87" s="7"/>
      <c r="AVD87" s="7"/>
      <c r="AVE87" s="7"/>
      <c r="AVF87" s="7"/>
      <c r="AVG87" s="7"/>
      <c r="AVH87" s="7"/>
      <c r="AVI87" s="7"/>
      <c r="AVJ87" s="7"/>
      <c r="AVK87" s="7"/>
      <c r="AVL87" s="7"/>
      <c r="AVM87" s="7"/>
      <c r="AVN87" s="7"/>
      <c r="AVO87" s="7"/>
      <c r="AVP87" s="7"/>
      <c r="AVQ87" s="7"/>
      <c r="AVR87" s="7"/>
      <c r="AVS87" s="7"/>
      <c r="AVT87" s="7"/>
      <c r="AVU87" s="7"/>
      <c r="AVV87" s="7"/>
      <c r="AVW87" s="7"/>
      <c r="AVX87" s="7"/>
      <c r="AVY87" s="7"/>
      <c r="AVZ87" s="7"/>
      <c r="AWA87" s="7"/>
      <c r="AWB87" s="7"/>
      <c r="AWC87" s="7"/>
      <c r="AWD87" s="7"/>
      <c r="AWE87" s="7"/>
      <c r="AWF87" s="7"/>
      <c r="AWG87" s="7"/>
      <c r="AWH87" s="7"/>
      <c r="AWI87" s="7"/>
      <c r="AWJ87" s="7"/>
      <c r="AWK87" s="7"/>
      <c r="AWL87" s="7"/>
      <c r="AWM87" s="7"/>
      <c r="AWN87" s="7"/>
      <c r="AWO87" s="7"/>
      <c r="AWP87" s="7"/>
      <c r="AWQ87" s="7"/>
      <c r="AWR87" s="7"/>
      <c r="AWS87" s="7"/>
      <c r="AWT87" s="7"/>
      <c r="AWU87" s="7"/>
      <c r="AWV87" s="7"/>
      <c r="AWW87" s="7"/>
      <c r="AWX87" s="7"/>
    </row>
    <row r="88" spans="1:1298" ht="18.75" x14ac:dyDescent="0.25">
      <c r="A88" s="1" t="s">
        <v>76</v>
      </c>
      <c r="B88" s="30">
        <v>9534.2000000000007</v>
      </c>
      <c r="C88" s="31">
        <f>B88*C92/B92</f>
        <v>174.77573100344188</v>
      </c>
      <c r="D88" s="40">
        <v>322</v>
      </c>
      <c r="E88" s="30">
        <f>D88*E92/D92</f>
        <v>762.87719931271465</v>
      </c>
    </row>
    <row r="89" spans="1:1298" ht="18.75" x14ac:dyDescent="0.25">
      <c r="A89" s="1" t="s">
        <v>77</v>
      </c>
      <c r="B89" s="30">
        <v>10041.299999999999</v>
      </c>
      <c r="C89" s="31">
        <f>B89*C92/B92</f>
        <v>184.07161038418127</v>
      </c>
      <c r="D89" s="40">
        <v>300</v>
      </c>
      <c r="E89" s="30">
        <f>D89*E92/D92</f>
        <v>710.7551546391752</v>
      </c>
    </row>
    <row r="90" spans="1:1298" ht="18.75" x14ac:dyDescent="0.25">
      <c r="A90" s="1" t="s">
        <v>78</v>
      </c>
      <c r="B90" s="30">
        <v>10232</v>
      </c>
      <c r="C90" s="31">
        <f>B90*C92/B92</f>
        <v>187.56741830748436</v>
      </c>
      <c r="D90" s="40">
        <v>307</v>
      </c>
      <c r="E90" s="30">
        <f>D90*E92/D92</f>
        <v>727.33944158075587</v>
      </c>
    </row>
    <row r="91" spans="1:1298" ht="18.75" x14ac:dyDescent="0.25">
      <c r="A91" s="1" t="s">
        <v>79</v>
      </c>
      <c r="B91" s="30">
        <v>6074</v>
      </c>
      <c r="C91" s="31">
        <f>B91*C92/B92</f>
        <v>111.34524030489249</v>
      </c>
      <c r="D91" s="40">
        <v>235</v>
      </c>
      <c r="E91" s="30">
        <f>D91*E92/D92</f>
        <v>556.75820446735395</v>
      </c>
    </row>
    <row r="92" spans="1:1298" s="5" customFormat="1" ht="18.75" x14ac:dyDescent="0.25">
      <c r="A92" s="4"/>
      <c r="B92" s="32">
        <f>SUM(B88:B91)</f>
        <v>35881.5</v>
      </c>
      <c r="C92" s="33">
        <f>114.24+170.52+177.03+195.97</f>
        <v>657.76</v>
      </c>
      <c r="D92" s="41">
        <f>SUM(D88:D91)</f>
        <v>1164</v>
      </c>
      <c r="E92" s="32">
        <f>518.16+611.62+801.15+826.8</f>
        <v>2757.7299999999996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  <c r="IW92" s="7"/>
      <c r="IX92" s="7"/>
      <c r="IY92" s="7"/>
      <c r="IZ92" s="7"/>
      <c r="JA92" s="7"/>
      <c r="JB92" s="7"/>
      <c r="JC92" s="7"/>
      <c r="JD92" s="7"/>
      <c r="JE92" s="7"/>
      <c r="JF92" s="7"/>
      <c r="JG92" s="7"/>
      <c r="JH92" s="7"/>
      <c r="JI92" s="7"/>
      <c r="JJ92" s="7"/>
      <c r="JK92" s="7"/>
      <c r="JL92" s="7"/>
      <c r="JM92" s="7"/>
      <c r="JN92" s="7"/>
      <c r="JO92" s="7"/>
      <c r="JP92" s="7"/>
      <c r="JQ92" s="7"/>
      <c r="JR92" s="7"/>
      <c r="JS92" s="7"/>
      <c r="JT92" s="7"/>
      <c r="JU92" s="7"/>
      <c r="JV92" s="7"/>
      <c r="JW92" s="7"/>
      <c r="JX92" s="7"/>
      <c r="JY92" s="7"/>
      <c r="JZ92" s="7"/>
      <c r="KA92" s="7"/>
      <c r="KB92" s="7"/>
      <c r="KC92" s="7"/>
      <c r="KD92" s="7"/>
      <c r="KE92" s="7"/>
      <c r="KF92" s="7"/>
      <c r="KG92" s="7"/>
      <c r="KH92" s="7"/>
      <c r="KI92" s="7"/>
      <c r="KJ92" s="7"/>
      <c r="KK92" s="7"/>
      <c r="KL92" s="7"/>
      <c r="KM92" s="7"/>
      <c r="KN92" s="7"/>
      <c r="KO92" s="7"/>
      <c r="KP92" s="7"/>
      <c r="KQ92" s="7"/>
      <c r="KR92" s="7"/>
      <c r="KS92" s="7"/>
      <c r="KT92" s="7"/>
      <c r="KU92" s="7"/>
      <c r="KV92" s="7"/>
      <c r="KW92" s="7"/>
      <c r="KX92" s="7"/>
      <c r="KY92" s="7"/>
      <c r="KZ92" s="7"/>
      <c r="LA92" s="7"/>
      <c r="LB92" s="7"/>
      <c r="LC92" s="7"/>
      <c r="LD92" s="7"/>
      <c r="LE92" s="7"/>
      <c r="LF92" s="7"/>
      <c r="LG92" s="7"/>
      <c r="LH92" s="7"/>
      <c r="LI92" s="7"/>
      <c r="LJ92" s="7"/>
      <c r="LK92" s="7"/>
      <c r="LL92" s="7"/>
      <c r="LM92" s="7"/>
      <c r="LN92" s="7"/>
      <c r="LO92" s="7"/>
      <c r="LP92" s="7"/>
      <c r="LQ92" s="7"/>
      <c r="LR92" s="7"/>
      <c r="LS92" s="7"/>
      <c r="LT92" s="7"/>
      <c r="LU92" s="7"/>
      <c r="LV92" s="7"/>
      <c r="LW92" s="7"/>
      <c r="LX92" s="7"/>
      <c r="LY92" s="7"/>
      <c r="LZ92" s="7"/>
      <c r="MA92" s="7"/>
      <c r="MB92" s="7"/>
      <c r="MC92" s="7"/>
      <c r="MD92" s="7"/>
      <c r="ME92" s="7"/>
      <c r="MF92" s="7"/>
      <c r="MG92" s="7"/>
      <c r="MH92" s="7"/>
      <c r="MI92" s="7"/>
      <c r="MJ92" s="7"/>
      <c r="MK92" s="7"/>
      <c r="ML92" s="7"/>
      <c r="MM92" s="7"/>
      <c r="MN92" s="7"/>
      <c r="MO92" s="7"/>
      <c r="MP92" s="7"/>
      <c r="MQ92" s="7"/>
      <c r="MR92" s="7"/>
      <c r="MS92" s="7"/>
      <c r="MT92" s="7"/>
      <c r="MU92" s="7"/>
      <c r="MV92" s="7"/>
      <c r="MW92" s="7"/>
      <c r="MX92" s="7"/>
      <c r="MY92" s="7"/>
      <c r="MZ92" s="7"/>
      <c r="NA92" s="7"/>
      <c r="NB92" s="7"/>
      <c r="NC92" s="7"/>
      <c r="ND92" s="7"/>
      <c r="NE92" s="7"/>
      <c r="NF92" s="7"/>
      <c r="NG92" s="7"/>
      <c r="NH92" s="7"/>
      <c r="NI92" s="7"/>
      <c r="NJ92" s="7"/>
      <c r="NK92" s="7"/>
      <c r="NL92" s="7"/>
      <c r="NM92" s="7"/>
      <c r="NN92" s="7"/>
      <c r="NO92" s="7"/>
      <c r="NP92" s="7"/>
      <c r="NQ92" s="7"/>
      <c r="NR92" s="7"/>
      <c r="NS92" s="7"/>
      <c r="NT92" s="7"/>
      <c r="NU92" s="7"/>
      <c r="NV92" s="7"/>
      <c r="NW92" s="7"/>
      <c r="NX92" s="7"/>
      <c r="NY92" s="7"/>
      <c r="NZ92" s="7"/>
      <c r="OA92" s="7"/>
      <c r="OB92" s="7"/>
      <c r="OC92" s="7"/>
      <c r="OD92" s="7"/>
      <c r="OE92" s="7"/>
      <c r="OF92" s="7"/>
      <c r="OG92" s="7"/>
      <c r="OH92" s="7"/>
      <c r="OI92" s="7"/>
      <c r="OJ92" s="7"/>
      <c r="OK92" s="7"/>
      <c r="OL92" s="7"/>
      <c r="OM92" s="7"/>
      <c r="ON92" s="7"/>
      <c r="OO92" s="7"/>
      <c r="OP92" s="7"/>
      <c r="OQ92" s="7"/>
      <c r="OR92" s="7"/>
      <c r="OS92" s="7"/>
      <c r="OT92" s="7"/>
      <c r="OU92" s="7"/>
      <c r="OV92" s="7"/>
      <c r="OW92" s="7"/>
      <c r="OX92" s="7"/>
      <c r="OY92" s="7"/>
      <c r="OZ92" s="7"/>
      <c r="PA92" s="7"/>
      <c r="PB92" s="7"/>
      <c r="PC92" s="7"/>
      <c r="PD92" s="7"/>
      <c r="PE92" s="7"/>
      <c r="PF92" s="7"/>
      <c r="PG92" s="7"/>
      <c r="PH92" s="7"/>
      <c r="PI92" s="7"/>
      <c r="PJ92" s="7"/>
      <c r="PK92" s="7"/>
      <c r="PL92" s="7"/>
      <c r="PM92" s="7"/>
      <c r="PN92" s="7"/>
      <c r="PO92" s="7"/>
      <c r="PP92" s="7"/>
      <c r="PQ92" s="7"/>
      <c r="PR92" s="7"/>
      <c r="PS92" s="7"/>
      <c r="PT92" s="7"/>
      <c r="PU92" s="7"/>
      <c r="PV92" s="7"/>
      <c r="PW92" s="7"/>
      <c r="PX92" s="7"/>
      <c r="PY92" s="7"/>
      <c r="PZ92" s="7"/>
      <c r="QA92" s="7"/>
      <c r="QB92" s="7"/>
      <c r="QC92" s="7"/>
      <c r="QD92" s="7"/>
      <c r="QE92" s="7"/>
      <c r="QF92" s="7"/>
      <c r="QG92" s="7"/>
      <c r="QH92" s="7"/>
      <c r="QI92" s="7"/>
      <c r="QJ92" s="7"/>
      <c r="QK92" s="7"/>
      <c r="QL92" s="7"/>
      <c r="QM92" s="7"/>
      <c r="QN92" s="7"/>
      <c r="QO92" s="7"/>
      <c r="QP92" s="7"/>
      <c r="QQ92" s="7"/>
      <c r="QR92" s="7"/>
      <c r="QS92" s="7"/>
      <c r="QT92" s="7"/>
      <c r="QU92" s="7"/>
      <c r="QV92" s="7"/>
      <c r="QW92" s="7"/>
      <c r="QX92" s="7"/>
      <c r="QY92" s="7"/>
      <c r="QZ92" s="7"/>
      <c r="RA92" s="7"/>
      <c r="RB92" s="7"/>
      <c r="RC92" s="7"/>
      <c r="RD92" s="7"/>
      <c r="RE92" s="7"/>
      <c r="RF92" s="7"/>
      <c r="RG92" s="7"/>
      <c r="RH92" s="7"/>
      <c r="RI92" s="7"/>
      <c r="RJ92" s="7"/>
      <c r="RK92" s="7"/>
      <c r="RL92" s="7"/>
      <c r="RM92" s="7"/>
      <c r="RN92" s="7"/>
      <c r="RO92" s="7"/>
      <c r="RP92" s="7"/>
      <c r="RQ92" s="7"/>
      <c r="RR92" s="7"/>
      <c r="RS92" s="7"/>
      <c r="RT92" s="7"/>
      <c r="RU92" s="7"/>
      <c r="RV92" s="7"/>
      <c r="RW92" s="7"/>
      <c r="RX92" s="7"/>
      <c r="RY92" s="7"/>
      <c r="RZ92" s="7"/>
      <c r="SA92" s="7"/>
      <c r="SB92" s="7"/>
      <c r="SC92" s="7"/>
      <c r="SD92" s="7"/>
      <c r="SE92" s="7"/>
      <c r="SF92" s="7"/>
      <c r="SG92" s="7"/>
      <c r="SH92" s="7"/>
      <c r="SI92" s="7"/>
      <c r="SJ92" s="7"/>
      <c r="SK92" s="7"/>
      <c r="SL92" s="7"/>
      <c r="SM92" s="7"/>
      <c r="SN92" s="7"/>
      <c r="SO92" s="7"/>
      <c r="SP92" s="7"/>
      <c r="SQ92" s="7"/>
      <c r="SR92" s="7"/>
      <c r="SS92" s="7"/>
      <c r="ST92" s="7"/>
      <c r="SU92" s="7"/>
      <c r="SV92" s="7"/>
      <c r="SW92" s="7"/>
      <c r="SX92" s="7"/>
      <c r="SY92" s="7"/>
      <c r="SZ92" s="7"/>
      <c r="TA92" s="7"/>
      <c r="TB92" s="7"/>
      <c r="TC92" s="7"/>
      <c r="TD92" s="7"/>
      <c r="TE92" s="7"/>
      <c r="TF92" s="7"/>
      <c r="TG92" s="7"/>
      <c r="TH92" s="7"/>
      <c r="TI92" s="7"/>
      <c r="TJ92" s="7"/>
      <c r="TK92" s="7"/>
      <c r="TL92" s="7"/>
      <c r="TM92" s="7"/>
      <c r="TN92" s="7"/>
      <c r="TO92" s="7"/>
      <c r="TP92" s="7"/>
      <c r="TQ92" s="7"/>
      <c r="TR92" s="7"/>
      <c r="TS92" s="7"/>
      <c r="TT92" s="7"/>
      <c r="TU92" s="7"/>
      <c r="TV92" s="7"/>
      <c r="TW92" s="7"/>
      <c r="TX92" s="7"/>
      <c r="TY92" s="7"/>
      <c r="TZ92" s="7"/>
      <c r="UA92" s="7"/>
      <c r="UB92" s="7"/>
      <c r="UC92" s="7"/>
      <c r="UD92" s="7"/>
      <c r="UE92" s="7"/>
      <c r="UF92" s="7"/>
      <c r="UG92" s="7"/>
      <c r="UH92" s="7"/>
      <c r="UI92" s="7"/>
      <c r="UJ92" s="7"/>
      <c r="UK92" s="7"/>
      <c r="UL92" s="7"/>
      <c r="UM92" s="7"/>
      <c r="UN92" s="7"/>
      <c r="UO92" s="7"/>
      <c r="UP92" s="7"/>
      <c r="UQ92" s="7"/>
      <c r="UR92" s="7"/>
      <c r="US92" s="7"/>
      <c r="UT92" s="7"/>
      <c r="UU92" s="7"/>
      <c r="UV92" s="7"/>
      <c r="UW92" s="7"/>
      <c r="UX92" s="7"/>
      <c r="UY92" s="7"/>
      <c r="UZ92" s="7"/>
      <c r="VA92" s="7"/>
      <c r="VB92" s="7"/>
      <c r="VC92" s="7"/>
      <c r="VD92" s="7"/>
      <c r="VE92" s="7"/>
      <c r="VF92" s="7"/>
      <c r="VG92" s="7"/>
      <c r="VH92" s="7"/>
      <c r="VI92" s="7"/>
      <c r="VJ92" s="7"/>
      <c r="VK92" s="7"/>
      <c r="VL92" s="7"/>
      <c r="VM92" s="7"/>
      <c r="VN92" s="7"/>
      <c r="VO92" s="7"/>
      <c r="VP92" s="7"/>
      <c r="VQ92" s="7"/>
      <c r="VR92" s="7"/>
      <c r="VS92" s="7"/>
      <c r="VT92" s="7"/>
      <c r="VU92" s="7"/>
      <c r="VV92" s="7"/>
      <c r="VW92" s="7"/>
      <c r="VX92" s="7"/>
      <c r="VY92" s="7"/>
      <c r="VZ92" s="7"/>
      <c r="WA92" s="7"/>
      <c r="WB92" s="7"/>
      <c r="WC92" s="7"/>
      <c r="WD92" s="7"/>
      <c r="WE92" s="7"/>
      <c r="WF92" s="7"/>
      <c r="WG92" s="7"/>
      <c r="WH92" s="7"/>
      <c r="WI92" s="7"/>
      <c r="WJ92" s="7"/>
      <c r="WK92" s="7"/>
      <c r="WL92" s="7"/>
      <c r="WM92" s="7"/>
      <c r="WN92" s="7"/>
      <c r="WO92" s="7"/>
      <c r="WP92" s="7"/>
      <c r="WQ92" s="7"/>
      <c r="WR92" s="7"/>
      <c r="WS92" s="7"/>
      <c r="WT92" s="7"/>
      <c r="WU92" s="7"/>
      <c r="WV92" s="7"/>
      <c r="WW92" s="7"/>
      <c r="WX92" s="7"/>
      <c r="WY92" s="7"/>
      <c r="WZ92" s="7"/>
      <c r="XA92" s="7"/>
      <c r="XB92" s="7"/>
      <c r="XC92" s="7"/>
      <c r="XD92" s="7"/>
      <c r="XE92" s="7"/>
      <c r="XF92" s="7"/>
      <c r="XG92" s="7"/>
      <c r="XH92" s="7"/>
      <c r="XI92" s="7"/>
      <c r="XJ92" s="7"/>
      <c r="XK92" s="7"/>
      <c r="XL92" s="7"/>
      <c r="XM92" s="7"/>
      <c r="XN92" s="7"/>
      <c r="XO92" s="7"/>
      <c r="XP92" s="7"/>
      <c r="XQ92" s="7"/>
      <c r="XR92" s="7"/>
      <c r="XS92" s="7"/>
      <c r="XT92" s="7"/>
      <c r="XU92" s="7"/>
      <c r="XV92" s="7"/>
      <c r="XW92" s="7"/>
      <c r="XX92" s="7"/>
      <c r="XY92" s="7"/>
      <c r="XZ92" s="7"/>
      <c r="YA92" s="7"/>
      <c r="YB92" s="7"/>
      <c r="YC92" s="7"/>
      <c r="YD92" s="7"/>
      <c r="YE92" s="7"/>
      <c r="YF92" s="7"/>
      <c r="YG92" s="7"/>
      <c r="YH92" s="7"/>
      <c r="YI92" s="7"/>
      <c r="YJ92" s="7"/>
      <c r="YK92" s="7"/>
      <c r="YL92" s="7"/>
      <c r="YM92" s="7"/>
      <c r="YN92" s="7"/>
      <c r="YO92" s="7"/>
      <c r="YP92" s="7"/>
      <c r="YQ92" s="7"/>
      <c r="YR92" s="7"/>
      <c r="YS92" s="7"/>
      <c r="YT92" s="7"/>
      <c r="YU92" s="7"/>
      <c r="YV92" s="7"/>
      <c r="YW92" s="7"/>
      <c r="YX92" s="7"/>
      <c r="YY92" s="7"/>
      <c r="YZ92" s="7"/>
      <c r="ZA92" s="7"/>
      <c r="ZB92" s="7"/>
      <c r="ZC92" s="7"/>
      <c r="ZD92" s="7"/>
      <c r="ZE92" s="7"/>
      <c r="ZF92" s="7"/>
      <c r="ZG92" s="7"/>
      <c r="ZH92" s="7"/>
      <c r="ZI92" s="7"/>
      <c r="ZJ92" s="7"/>
      <c r="ZK92" s="7"/>
      <c r="ZL92" s="7"/>
      <c r="ZM92" s="7"/>
      <c r="ZN92" s="7"/>
      <c r="ZO92" s="7"/>
      <c r="ZP92" s="7"/>
      <c r="ZQ92" s="7"/>
      <c r="ZR92" s="7"/>
      <c r="ZS92" s="7"/>
      <c r="ZT92" s="7"/>
      <c r="ZU92" s="7"/>
      <c r="ZV92" s="7"/>
      <c r="ZW92" s="7"/>
      <c r="ZX92" s="7"/>
      <c r="ZY92" s="7"/>
      <c r="ZZ92" s="7"/>
      <c r="AAA92" s="7"/>
      <c r="AAB92" s="7"/>
      <c r="AAC92" s="7"/>
      <c r="AAD92" s="7"/>
      <c r="AAE92" s="7"/>
      <c r="AAF92" s="7"/>
      <c r="AAG92" s="7"/>
      <c r="AAH92" s="7"/>
      <c r="AAI92" s="7"/>
      <c r="AAJ92" s="7"/>
      <c r="AAK92" s="7"/>
      <c r="AAL92" s="7"/>
      <c r="AAM92" s="7"/>
      <c r="AAN92" s="7"/>
      <c r="AAO92" s="7"/>
      <c r="AAP92" s="7"/>
      <c r="AAQ92" s="7"/>
      <c r="AAR92" s="7"/>
      <c r="AAS92" s="7"/>
      <c r="AAT92" s="7"/>
      <c r="AAU92" s="7"/>
      <c r="AAV92" s="7"/>
      <c r="AAW92" s="7"/>
      <c r="AAX92" s="7"/>
      <c r="AAY92" s="7"/>
      <c r="AAZ92" s="7"/>
      <c r="ABA92" s="7"/>
      <c r="ABB92" s="7"/>
      <c r="ABC92" s="7"/>
      <c r="ABD92" s="7"/>
      <c r="ABE92" s="7"/>
      <c r="ABF92" s="7"/>
      <c r="ABG92" s="7"/>
      <c r="ABH92" s="7"/>
      <c r="ABI92" s="7"/>
      <c r="ABJ92" s="7"/>
      <c r="ABK92" s="7"/>
      <c r="ABL92" s="7"/>
      <c r="ABM92" s="7"/>
      <c r="ABN92" s="7"/>
      <c r="ABO92" s="7"/>
      <c r="ABP92" s="7"/>
      <c r="ABQ92" s="7"/>
      <c r="ABR92" s="7"/>
      <c r="ABS92" s="7"/>
      <c r="ABT92" s="7"/>
      <c r="ABU92" s="7"/>
      <c r="ABV92" s="7"/>
      <c r="ABW92" s="7"/>
      <c r="ABX92" s="7"/>
      <c r="ABY92" s="7"/>
      <c r="ABZ92" s="7"/>
      <c r="ACA92" s="7"/>
      <c r="ACB92" s="7"/>
      <c r="ACC92" s="7"/>
      <c r="ACD92" s="7"/>
      <c r="ACE92" s="7"/>
      <c r="ACF92" s="7"/>
      <c r="ACG92" s="7"/>
      <c r="ACH92" s="7"/>
      <c r="ACI92" s="7"/>
      <c r="ACJ92" s="7"/>
      <c r="ACK92" s="7"/>
      <c r="ACL92" s="7"/>
      <c r="ACM92" s="7"/>
      <c r="ACN92" s="7"/>
      <c r="ACO92" s="7"/>
      <c r="ACP92" s="7"/>
      <c r="ACQ92" s="7"/>
      <c r="ACR92" s="7"/>
      <c r="ACS92" s="7"/>
      <c r="ACT92" s="7"/>
      <c r="ACU92" s="7"/>
      <c r="ACV92" s="7"/>
      <c r="ACW92" s="7"/>
      <c r="ACX92" s="7"/>
      <c r="ACY92" s="7"/>
      <c r="ACZ92" s="7"/>
      <c r="ADA92" s="7"/>
      <c r="ADB92" s="7"/>
      <c r="ADC92" s="7"/>
      <c r="ADD92" s="7"/>
      <c r="ADE92" s="7"/>
      <c r="ADF92" s="7"/>
      <c r="ADG92" s="7"/>
      <c r="ADH92" s="7"/>
      <c r="ADI92" s="7"/>
      <c r="ADJ92" s="7"/>
      <c r="ADK92" s="7"/>
      <c r="ADL92" s="7"/>
      <c r="ADM92" s="7"/>
      <c r="ADN92" s="7"/>
      <c r="ADO92" s="7"/>
      <c r="ADP92" s="7"/>
      <c r="ADQ92" s="7"/>
      <c r="ADR92" s="7"/>
      <c r="ADS92" s="7"/>
      <c r="ADT92" s="7"/>
      <c r="ADU92" s="7"/>
      <c r="ADV92" s="7"/>
      <c r="ADW92" s="7"/>
      <c r="ADX92" s="7"/>
      <c r="ADY92" s="7"/>
      <c r="ADZ92" s="7"/>
      <c r="AEA92" s="7"/>
      <c r="AEB92" s="7"/>
      <c r="AEC92" s="7"/>
      <c r="AED92" s="7"/>
      <c r="AEE92" s="7"/>
      <c r="AEF92" s="7"/>
      <c r="AEG92" s="7"/>
      <c r="AEH92" s="7"/>
      <c r="AEI92" s="7"/>
      <c r="AEJ92" s="7"/>
      <c r="AEK92" s="7"/>
      <c r="AEL92" s="7"/>
      <c r="AEM92" s="7"/>
      <c r="AEN92" s="7"/>
      <c r="AEO92" s="7"/>
      <c r="AEP92" s="7"/>
      <c r="AEQ92" s="7"/>
      <c r="AER92" s="7"/>
      <c r="AES92" s="7"/>
      <c r="AET92" s="7"/>
      <c r="AEU92" s="7"/>
      <c r="AEV92" s="7"/>
      <c r="AEW92" s="7"/>
      <c r="AEX92" s="7"/>
      <c r="AEY92" s="7"/>
      <c r="AEZ92" s="7"/>
      <c r="AFA92" s="7"/>
      <c r="AFB92" s="7"/>
      <c r="AFC92" s="7"/>
      <c r="AFD92" s="7"/>
      <c r="AFE92" s="7"/>
      <c r="AFF92" s="7"/>
      <c r="AFG92" s="7"/>
      <c r="AFH92" s="7"/>
      <c r="AFI92" s="7"/>
      <c r="AFJ92" s="7"/>
      <c r="AFK92" s="7"/>
      <c r="AFL92" s="7"/>
      <c r="AFM92" s="7"/>
      <c r="AFN92" s="7"/>
      <c r="AFO92" s="7"/>
      <c r="AFP92" s="7"/>
      <c r="AFQ92" s="7"/>
      <c r="AFR92" s="7"/>
      <c r="AFS92" s="7"/>
      <c r="AFT92" s="7"/>
      <c r="AFU92" s="7"/>
      <c r="AFV92" s="7"/>
      <c r="AFW92" s="7"/>
      <c r="AFX92" s="7"/>
      <c r="AFY92" s="7"/>
      <c r="AFZ92" s="7"/>
      <c r="AGA92" s="7"/>
      <c r="AGB92" s="7"/>
      <c r="AGC92" s="7"/>
      <c r="AGD92" s="7"/>
      <c r="AGE92" s="7"/>
      <c r="AGF92" s="7"/>
      <c r="AGG92" s="7"/>
      <c r="AGH92" s="7"/>
      <c r="AGI92" s="7"/>
      <c r="AGJ92" s="7"/>
      <c r="AGK92" s="7"/>
      <c r="AGL92" s="7"/>
      <c r="AGM92" s="7"/>
      <c r="AGN92" s="7"/>
      <c r="AGO92" s="7"/>
      <c r="AGP92" s="7"/>
      <c r="AGQ92" s="7"/>
      <c r="AGR92" s="7"/>
      <c r="AGS92" s="7"/>
      <c r="AGT92" s="7"/>
      <c r="AGU92" s="7"/>
      <c r="AGV92" s="7"/>
      <c r="AGW92" s="7"/>
      <c r="AGX92" s="7"/>
      <c r="AGY92" s="7"/>
      <c r="AGZ92" s="7"/>
      <c r="AHA92" s="7"/>
      <c r="AHB92" s="7"/>
      <c r="AHC92" s="7"/>
      <c r="AHD92" s="7"/>
      <c r="AHE92" s="7"/>
      <c r="AHF92" s="7"/>
      <c r="AHG92" s="7"/>
      <c r="AHH92" s="7"/>
      <c r="AHI92" s="7"/>
      <c r="AHJ92" s="7"/>
      <c r="AHK92" s="7"/>
      <c r="AHL92" s="7"/>
      <c r="AHM92" s="7"/>
      <c r="AHN92" s="7"/>
      <c r="AHO92" s="7"/>
      <c r="AHP92" s="7"/>
      <c r="AHQ92" s="7"/>
      <c r="AHR92" s="7"/>
      <c r="AHS92" s="7"/>
      <c r="AHT92" s="7"/>
      <c r="AHU92" s="7"/>
      <c r="AHV92" s="7"/>
      <c r="AHW92" s="7"/>
      <c r="AHX92" s="7"/>
      <c r="AHY92" s="7"/>
      <c r="AHZ92" s="7"/>
      <c r="AIA92" s="7"/>
      <c r="AIB92" s="7"/>
      <c r="AIC92" s="7"/>
      <c r="AID92" s="7"/>
      <c r="AIE92" s="7"/>
      <c r="AIF92" s="7"/>
      <c r="AIG92" s="7"/>
      <c r="AIH92" s="7"/>
      <c r="AII92" s="7"/>
      <c r="AIJ92" s="7"/>
      <c r="AIK92" s="7"/>
      <c r="AIL92" s="7"/>
      <c r="AIM92" s="7"/>
      <c r="AIN92" s="7"/>
      <c r="AIO92" s="7"/>
      <c r="AIP92" s="7"/>
      <c r="AIQ92" s="7"/>
      <c r="AIR92" s="7"/>
      <c r="AIS92" s="7"/>
      <c r="AIT92" s="7"/>
      <c r="AIU92" s="7"/>
      <c r="AIV92" s="7"/>
      <c r="AIW92" s="7"/>
      <c r="AIX92" s="7"/>
      <c r="AIY92" s="7"/>
      <c r="AIZ92" s="7"/>
      <c r="AJA92" s="7"/>
      <c r="AJB92" s="7"/>
      <c r="AJC92" s="7"/>
      <c r="AJD92" s="7"/>
      <c r="AJE92" s="7"/>
      <c r="AJF92" s="7"/>
      <c r="AJG92" s="7"/>
      <c r="AJH92" s="7"/>
      <c r="AJI92" s="7"/>
      <c r="AJJ92" s="7"/>
      <c r="AJK92" s="7"/>
      <c r="AJL92" s="7"/>
      <c r="AJM92" s="7"/>
      <c r="AJN92" s="7"/>
      <c r="AJO92" s="7"/>
      <c r="AJP92" s="7"/>
      <c r="AJQ92" s="7"/>
      <c r="AJR92" s="7"/>
      <c r="AJS92" s="7"/>
      <c r="AJT92" s="7"/>
      <c r="AJU92" s="7"/>
      <c r="AJV92" s="7"/>
      <c r="AJW92" s="7"/>
      <c r="AJX92" s="7"/>
      <c r="AJY92" s="7"/>
      <c r="AJZ92" s="7"/>
      <c r="AKA92" s="7"/>
      <c r="AKB92" s="7"/>
      <c r="AKC92" s="7"/>
      <c r="AKD92" s="7"/>
      <c r="AKE92" s="7"/>
      <c r="AKF92" s="7"/>
      <c r="AKG92" s="7"/>
      <c r="AKH92" s="7"/>
      <c r="AKI92" s="7"/>
      <c r="AKJ92" s="7"/>
      <c r="AKK92" s="7"/>
      <c r="AKL92" s="7"/>
      <c r="AKM92" s="7"/>
      <c r="AKN92" s="7"/>
      <c r="AKO92" s="7"/>
      <c r="AKP92" s="7"/>
      <c r="AKQ92" s="7"/>
      <c r="AKR92" s="7"/>
      <c r="AKS92" s="7"/>
      <c r="AKT92" s="7"/>
      <c r="AKU92" s="7"/>
      <c r="AKV92" s="7"/>
      <c r="AKW92" s="7"/>
      <c r="AKX92" s="7"/>
      <c r="AKY92" s="7"/>
      <c r="AKZ92" s="7"/>
      <c r="ALA92" s="7"/>
      <c r="ALB92" s="7"/>
      <c r="ALC92" s="7"/>
      <c r="ALD92" s="7"/>
      <c r="ALE92" s="7"/>
      <c r="ALF92" s="7"/>
      <c r="ALG92" s="7"/>
      <c r="ALH92" s="7"/>
      <c r="ALI92" s="7"/>
      <c r="ALJ92" s="7"/>
      <c r="ALK92" s="7"/>
      <c r="ALL92" s="7"/>
      <c r="ALM92" s="7"/>
      <c r="ALN92" s="7"/>
      <c r="ALO92" s="7"/>
      <c r="ALP92" s="7"/>
      <c r="ALQ92" s="7"/>
      <c r="ALR92" s="7"/>
      <c r="ALS92" s="7"/>
      <c r="ALT92" s="7"/>
      <c r="ALU92" s="7"/>
      <c r="ALV92" s="7"/>
      <c r="ALW92" s="7"/>
      <c r="ALX92" s="7"/>
      <c r="ALY92" s="7"/>
      <c r="ALZ92" s="7"/>
      <c r="AMA92" s="7"/>
      <c r="AMB92" s="7"/>
      <c r="AMC92" s="7"/>
      <c r="AMD92" s="7"/>
      <c r="AME92" s="7"/>
      <c r="AMF92" s="7"/>
      <c r="AMG92" s="7"/>
      <c r="AMH92" s="7"/>
      <c r="AMI92" s="7"/>
      <c r="AMJ92" s="7"/>
      <c r="AMK92" s="7"/>
      <c r="AML92" s="7"/>
      <c r="AMM92" s="7"/>
      <c r="AMN92" s="7"/>
      <c r="AMO92" s="7"/>
      <c r="AMP92" s="7"/>
      <c r="AMQ92" s="7"/>
      <c r="AMR92" s="7"/>
      <c r="AMS92" s="7"/>
      <c r="AMT92" s="7"/>
      <c r="AMU92" s="7"/>
      <c r="AMV92" s="7"/>
      <c r="AMW92" s="7"/>
      <c r="AMX92" s="7"/>
      <c r="AMY92" s="7"/>
      <c r="AMZ92" s="7"/>
      <c r="ANA92" s="7"/>
      <c r="ANB92" s="7"/>
      <c r="ANC92" s="7"/>
      <c r="AND92" s="7"/>
      <c r="ANE92" s="7"/>
      <c r="ANF92" s="7"/>
      <c r="ANG92" s="7"/>
      <c r="ANH92" s="7"/>
      <c r="ANI92" s="7"/>
      <c r="ANJ92" s="7"/>
      <c r="ANK92" s="7"/>
      <c r="ANL92" s="7"/>
      <c r="ANM92" s="7"/>
      <c r="ANN92" s="7"/>
      <c r="ANO92" s="7"/>
      <c r="ANP92" s="7"/>
      <c r="ANQ92" s="7"/>
      <c r="ANR92" s="7"/>
      <c r="ANS92" s="7"/>
      <c r="ANT92" s="7"/>
      <c r="ANU92" s="7"/>
      <c r="ANV92" s="7"/>
      <c r="ANW92" s="7"/>
      <c r="ANX92" s="7"/>
      <c r="ANY92" s="7"/>
      <c r="ANZ92" s="7"/>
      <c r="AOA92" s="7"/>
      <c r="AOB92" s="7"/>
      <c r="AOC92" s="7"/>
      <c r="AOD92" s="7"/>
      <c r="AOE92" s="7"/>
      <c r="AOF92" s="7"/>
      <c r="AOG92" s="7"/>
      <c r="AOH92" s="7"/>
      <c r="AOI92" s="7"/>
      <c r="AOJ92" s="7"/>
      <c r="AOK92" s="7"/>
      <c r="AOL92" s="7"/>
      <c r="AOM92" s="7"/>
      <c r="AON92" s="7"/>
      <c r="AOO92" s="7"/>
      <c r="AOP92" s="7"/>
      <c r="AOQ92" s="7"/>
      <c r="AOR92" s="7"/>
      <c r="AOS92" s="7"/>
      <c r="AOT92" s="7"/>
      <c r="AOU92" s="7"/>
      <c r="AOV92" s="7"/>
      <c r="AOW92" s="7"/>
      <c r="AOX92" s="7"/>
      <c r="AOY92" s="7"/>
      <c r="AOZ92" s="7"/>
      <c r="APA92" s="7"/>
      <c r="APB92" s="7"/>
      <c r="APC92" s="7"/>
      <c r="APD92" s="7"/>
      <c r="APE92" s="7"/>
      <c r="APF92" s="7"/>
      <c r="APG92" s="7"/>
      <c r="APH92" s="7"/>
      <c r="API92" s="7"/>
      <c r="APJ92" s="7"/>
      <c r="APK92" s="7"/>
      <c r="APL92" s="7"/>
      <c r="APM92" s="7"/>
      <c r="APN92" s="7"/>
      <c r="APO92" s="7"/>
      <c r="APP92" s="7"/>
      <c r="APQ92" s="7"/>
      <c r="APR92" s="7"/>
      <c r="APS92" s="7"/>
      <c r="APT92" s="7"/>
      <c r="APU92" s="7"/>
      <c r="APV92" s="7"/>
      <c r="APW92" s="7"/>
      <c r="APX92" s="7"/>
      <c r="APY92" s="7"/>
      <c r="APZ92" s="7"/>
      <c r="AQA92" s="7"/>
      <c r="AQB92" s="7"/>
      <c r="AQC92" s="7"/>
      <c r="AQD92" s="7"/>
      <c r="AQE92" s="7"/>
      <c r="AQF92" s="7"/>
      <c r="AQG92" s="7"/>
      <c r="AQH92" s="7"/>
      <c r="AQI92" s="7"/>
      <c r="AQJ92" s="7"/>
      <c r="AQK92" s="7"/>
      <c r="AQL92" s="7"/>
      <c r="AQM92" s="7"/>
      <c r="AQN92" s="7"/>
      <c r="AQO92" s="7"/>
      <c r="AQP92" s="7"/>
      <c r="AQQ92" s="7"/>
      <c r="AQR92" s="7"/>
      <c r="AQS92" s="7"/>
      <c r="AQT92" s="7"/>
      <c r="AQU92" s="7"/>
      <c r="AQV92" s="7"/>
      <c r="AQW92" s="7"/>
      <c r="AQX92" s="7"/>
      <c r="AQY92" s="7"/>
      <c r="AQZ92" s="7"/>
      <c r="ARA92" s="7"/>
      <c r="ARB92" s="7"/>
      <c r="ARC92" s="7"/>
      <c r="ARD92" s="7"/>
      <c r="ARE92" s="7"/>
      <c r="ARF92" s="7"/>
      <c r="ARG92" s="7"/>
      <c r="ARH92" s="7"/>
      <c r="ARI92" s="7"/>
      <c r="ARJ92" s="7"/>
      <c r="ARK92" s="7"/>
      <c r="ARL92" s="7"/>
      <c r="ARM92" s="7"/>
      <c r="ARN92" s="7"/>
      <c r="ARO92" s="7"/>
      <c r="ARP92" s="7"/>
      <c r="ARQ92" s="7"/>
      <c r="ARR92" s="7"/>
      <c r="ARS92" s="7"/>
      <c r="ART92" s="7"/>
      <c r="ARU92" s="7"/>
      <c r="ARV92" s="7"/>
      <c r="ARW92" s="7"/>
      <c r="ARX92" s="7"/>
      <c r="ARY92" s="7"/>
      <c r="ARZ92" s="7"/>
      <c r="ASA92" s="7"/>
      <c r="ASB92" s="7"/>
      <c r="ASC92" s="7"/>
      <c r="ASD92" s="7"/>
      <c r="ASE92" s="7"/>
      <c r="ASF92" s="7"/>
      <c r="ASG92" s="7"/>
      <c r="ASH92" s="7"/>
      <c r="ASI92" s="7"/>
      <c r="ASJ92" s="7"/>
      <c r="ASK92" s="7"/>
      <c r="ASL92" s="7"/>
      <c r="ASM92" s="7"/>
      <c r="ASN92" s="7"/>
      <c r="ASO92" s="7"/>
      <c r="ASP92" s="7"/>
      <c r="ASQ92" s="7"/>
      <c r="ASR92" s="7"/>
      <c r="ASS92" s="7"/>
      <c r="AST92" s="7"/>
      <c r="ASU92" s="7"/>
      <c r="ASV92" s="7"/>
      <c r="ASW92" s="7"/>
      <c r="ASX92" s="7"/>
      <c r="ASY92" s="7"/>
      <c r="ASZ92" s="7"/>
      <c r="ATA92" s="7"/>
      <c r="ATB92" s="7"/>
      <c r="ATC92" s="7"/>
      <c r="ATD92" s="7"/>
      <c r="ATE92" s="7"/>
      <c r="ATF92" s="7"/>
      <c r="ATG92" s="7"/>
      <c r="ATH92" s="7"/>
      <c r="ATI92" s="7"/>
      <c r="ATJ92" s="7"/>
      <c r="ATK92" s="7"/>
      <c r="ATL92" s="7"/>
      <c r="ATM92" s="7"/>
      <c r="ATN92" s="7"/>
      <c r="ATO92" s="7"/>
      <c r="ATP92" s="7"/>
      <c r="ATQ92" s="7"/>
      <c r="ATR92" s="7"/>
      <c r="ATS92" s="7"/>
      <c r="ATT92" s="7"/>
      <c r="ATU92" s="7"/>
      <c r="ATV92" s="7"/>
      <c r="ATW92" s="7"/>
      <c r="ATX92" s="7"/>
      <c r="ATY92" s="7"/>
      <c r="ATZ92" s="7"/>
      <c r="AUA92" s="7"/>
      <c r="AUB92" s="7"/>
      <c r="AUC92" s="7"/>
      <c r="AUD92" s="7"/>
      <c r="AUE92" s="7"/>
      <c r="AUF92" s="7"/>
      <c r="AUG92" s="7"/>
      <c r="AUH92" s="7"/>
      <c r="AUI92" s="7"/>
      <c r="AUJ92" s="7"/>
      <c r="AUK92" s="7"/>
      <c r="AUL92" s="7"/>
      <c r="AUM92" s="7"/>
      <c r="AUN92" s="7"/>
      <c r="AUO92" s="7"/>
      <c r="AUP92" s="7"/>
      <c r="AUQ92" s="7"/>
      <c r="AUR92" s="7"/>
      <c r="AUS92" s="7"/>
      <c r="AUT92" s="7"/>
      <c r="AUU92" s="7"/>
      <c r="AUV92" s="7"/>
      <c r="AUW92" s="7"/>
      <c r="AUX92" s="7"/>
      <c r="AUY92" s="7"/>
      <c r="AUZ92" s="7"/>
      <c r="AVA92" s="7"/>
      <c r="AVB92" s="7"/>
      <c r="AVC92" s="7"/>
      <c r="AVD92" s="7"/>
      <c r="AVE92" s="7"/>
      <c r="AVF92" s="7"/>
      <c r="AVG92" s="7"/>
      <c r="AVH92" s="7"/>
      <c r="AVI92" s="7"/>
      <c r="AVJ92" s="7"/>
      <c r="AVK92" s="7"/>
      <c r="AVL92" s="7"/>
      <c r="AVM92" s="7"/>
      <c r="AVN92" s="7"/>
      <c r="AVO92" s="7"/>
      <c r="AVP92" s="7"/>
      <c r="AVQ92" s="7"/>
      <c r="AVR92" s="7"/>
      <c r="AVS92" s="7"/>
      <c r="AVT92" s="7"/>
      <c r="AVU92" s="7"/>
      <c r="AVV92" s="7"/>
      <c r="AVW92" s="7"/>
      <c r="AVX92" s="7"/>
      <c r="AVY92" s="7"/>
      <c r="AVZ92" s="7"/>
      <c r="AWA92" s="7"/>
      <c r="AWB92" s="7"/>
      <c r="AWC92" s="7"/>
      <c r="AWD92" s="7"/>
      <c r="AWE92" s="7"/>
      <c r="AWF92" s="7"/>
      <c r="AWG92" s="7"/>
      <c r="AWH92" s="7"/>
      <c r="AWI92" s="7"/>
      <c r="AWJ92" s="7"/>
      <c r="AWK92" s="7"/>
      <c r="AWL92" s="7"/>
      <c r="AWM92" s="7"/>
      <c r="AWN92" s="7"/>
      <c r="AWO92" s="7"/>
      <c r="AWP92" s="7"/>
      <c r="AWQ92" s="7"/>
      <c r="AWR92" s="7"/>
      <c r="AWS92" s="7"/>
      <c r="AWT92" s="7"/>
      <c r="AWU92" s="7"/>
      <c r="AWV92" s="7"/>
      <c r="AWW92" s="7"/>
      <c r="AWX92" s="7"/>
    </row>
    <row r="93" spans="1:1298" ht="18.75" x14ac:dyDescent="0.25">
      <c r="A93" s="1" t="s">
        <v>149</v>
      </c>
      <c r="B93" s="30">
        <v>3946.62</v>
      </c>
      <c r="C93" s="31">
        <f>B93*C95/B95</f>
        <v>86.267964255089367</v>
      </c>
      <c r="D93" s="40"/>
      <c r="E93" s="30"/>
    </row>
    <row r="94" spans="1:1298" ht="18.75" x14ac:dyDescent="0.25">
      <c r="A94" s="1" t="s">
        <v>150</v>
      </c>
      <c r="B94" s="30">
        <v>4053.4</v>
      </c>
      <c r="C94" s="31">
        <f>B94*C95/B95</f>
        <v>88.602035744910637</v>
      </c>
      <c r="D94" s="40"/>
      <c r="E94" s="30"/>
    </row>
    <row r="95" spans="1:1298" s="5" customFormat="1" ht="18.75" x14ac:dyDescent="0.25">
      <c r="A95" s="4"/>
      <c r="B95" s="32">
        <f>SUM(B93:B94)</f>
        <v>8000.02</v>
      </c>
      <c r="C95" s="33">
        <v>174.87</v>
      </c>
      <c r="D95" s="41"/>
      <c r="E95" s="32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  <c r="IW95" s="7"/>
      <c r="IX95" s="7"/>
      <c r="IY95" s="7"/>
      <c r="IZ95" s="7"/>
      <c r="JA95" s="7"/>
      <c r="JB95" s="7"/>
      <c r="JC95" s="7"/>
      <c r="JD95" s="7"/>
      <c r="JE95" s="7"/>
      <c r="JF95" s="7"/>
      <c r="JG95" s="7"/>
      <c r="JH95" s="7"/>
      <c r="JI95" s="7"/>
      <c r="JJ95" s="7"/>
      <c r="JK95" s="7"/>
      <c r="JL95" s="7"/>
      <c r="JM95" s="7"/>
      <c r="JN95" s="7"/>
      <c r="JO95" s="7"/>
      <c r="JP95" s="7"/>
      <c r="JQ95" s="7"/>
      <c r="JR95" s="7"/>
      <c r="JS95" s="7"/>
      <c r="JT95" s="7"/>
      <c r="JU95" s="7"/>
      <c r="JV95" s="7"/>
      <c r="JW95" s="7"/>
      <c r="JX95" s="7"/>
      <c r="JY95" s="7"/>
      <c r="JZ95" s="7"/>
      <c r="KA95" s="7"/>
      <c r="KB95" s="7"/>
      <c r="KC95" s="7"/>
      <c r="KD95" s="7"/>
      <c r="KE95" s="7"/>
      <c r="KF95" s="7"/>
      <c r="KG95" s="7"/>
      <c r="KH95" s="7"/>
      <c r="KI95" s="7"/>
      <c r="KJ95" s="7"/>
      <c r="KK95" s="7"/>
      <c r="KL95" s="7"/>
      <c r="KM95" s="7"/>
      <c r="KN95" s="7"/>
      <c r="KO95" s="7"/>
      <c r="KP95" s="7"/>
      <c r="KQ95" s="7"/>
      <c r="KR95" s="7"/>
      <c r="KS95" s="7"/>
      <c r="KT95" s="7"/>
      <c r="KU95" s="7"/>
      <c r="KV95" s="7"/>
      <c r="KW95" s="7"/>
      <c r="KX95" s="7"/>
      <c r="KY95" s="7"/>
      <c r="KZ95" s="7"/>
      <c r="LA95" s="7"/>
      <c r="LB95" s="7"/>
      <c r="LC95" s="7"/>
      <c r="LD95" s="7"/>
      <c r="LE95" s="7"/>
      <c r="LF95" s="7"/>
      <c r="LG95" s="7"/>
      <c r="LH95" s="7"/>
      <c r="LI95" s="7"/>
      <c r="LJ95" s="7"/>
      <c r="LK95" s="7"/>
      <c r="LL95" s="7"/>
      <c r="LM95" s="7"/>
      <c r="LN95" s="7"/>
      <c r="LO95" s="7"/>
      <c r="LP95" s="7"/>
      <c r="LQ95" s="7"/>
      <c r="LR95" s="7"/>
      <c r="LS95" s="7"/>
      <c r="LT95" s="7"/>
      <c r="LU95" s="7"/>
      <c r="LV95" s="7"/>
      <c r="LW95" s="7"/>
      <c r="LX95" s="7"/>
      <c r="LY95" s="7"/>
      <c r="LZ95" s="7"/>
      <c r="MA95" s="7"/>
      <c r="MB95" s="7"/>
      <c r="MC95" s="7"/>
      <c r="MD95" s="7"/>
      <c r="ME95" s="7"/>
      <c r="MF95" s="7"/>
      <c r="MG95" s="7"/>
      <c r="MH95" s="7"/>
      <c r="MI95" s="7"/>
      <c r="MJ95" s="7"/>
      <c r="MK95" s="7"/>
      <c r="ML95" s="7"/>
      <c r="MM95" s="7"/>
      <c r="MN95" s="7"/>
      <c r="MO95" s="7"/>
      <c r="MP95" s="7"/>
      <c r="MQ95" s="7"/>
      <c r="MR95" s="7"/>
      <c r="MS95" s="7"/>
      <c r="MT95" s="7"/>
      <c r="MU95" s="7"/>
      <c r="MV95" s="7"/>
      <c r="MW95" s="7"/>
      <c r="MX95" s="7"/>
      <c r="MY95" s="7"/>
      <c r="MZ95" s="7"/>
      <c r="NA95" s="7"/>
      <c r="NB95" s="7"/>
      <c r="NC95" s="7"/>
      <c r="ND95" s="7"/>
      <c r="NE95" s="7"/>
      <c r="NF95" s="7"/>
      <c r="NG95" s="7"/>
      <c r="NH95" s="7"/>
      <c r="NI95" s="7"/>
      <c r="NJ95" s="7"/>
      <c r="NK95" s="7"/>
      <c r="NL95" s="7"/>
      <c r="NM95" s="7"/>
      <c r="NN95" s="7"/>
      <c r="NO95" s="7"/>
      <c r="NP95" s="7"/>
      <c r="NQ95" s="7"/>
      <c r="NR95" s="7"/>
      <c r="NS95" s="7"/>
      <c r="NT95" s="7"/>
      <c r="NU95" s="7"/>
      <c r="NV95" s="7"/>
      <c r="NW95" s="7"/>
      <c r="NX95" s="7"/>
      <c r="NY95" s="7"/>
      <c r="NZ95" s="7"/>
      <c r="OA95" s="7"/>
      <c r="OB95" s="7"/>
      <c r="OC95" s="7"/>
      <c r="OD95" s="7"/>
      <c r="OE95" s="7"/>
      <c r="OF95" s="7"/>
      <c r="OG95" s="7"/>
      <c r="OH95" s="7"/>
      <c r="OI95" s="7"/>
      <c r="OJ95" s="7"/>
      <c r="OK95" s="7"/>
      <c r="OL95" s="7"/>
      <c r="OM95" s="7"/>
      <c r="ON95" s="7"/>
      <c r="OO95" s="7"/>
      <c r="OP95" s="7"/>
      <c r="OQ95" s="7"/>
      <c r="OR95" s="7"/>
      <c r="OS95" s="7"/>
      <c r="OT95" s="7"/>
      <c r="OU95" s="7"/>
      <c r="OV95" s="7"/>
      <c r="OW95" s="7"/>
      <c r="OX95" s="7"/>
      <c r="OY95" s="7"/>
      <c r="OZ95" s="7"/>
      <c r="PA95" s="7"/>
      <c r="PB95" s="7"/>
      <c r="PC95" s="7"/>
      <c r="PD95" s="7"/>
      <c r="PE95" s="7"/>
      <c r="PF95" s="7"/>
      <c r="PG95" s="7"/>
      <c r="PH95" s="7"/>
      <c r="PI95" s="7"/>
      <c r="PJ95" s="7"/>
      <c r="PK95" s="7"/>
      <c r="PL95" s="7"/>
      <c r="PM95" s="7"/>
      <c r="PN95" s="7"/>
      <c r="PO95" s="7"/>
      <c r="PP95" s="7"/>
      <c r="PQ95" s="7"/>
      <c r="PR95" s="7"/>
      <c r="PS95" s="7"/>
      <c r="PT95" s="7"/>
      <c r="PU95" s="7"/>
      <c r="PV95" s="7"/>
      <c r="PW95" s="7"/>
      <c r="PX95" s="7"/>
      <c r="PY95" s="7"/>
      <c r="PZ95" s="7"/>
      <c r="QA95" s="7"/>
      <c r="QB95" s="7"/>
      <c r="QC95" s="7"/>
      <c r="QD95" s="7"/>
      <c r="QE95" s="7"/>
      <c r="QF95" s="7"/>
      <c r="QG95" s="7"/>
      <c r="QH95" s="7"/>
      <c r="QI95" s="7"/>
      <c r="QJ95" s="7"/>
      <c r="QK95" s="7"/>
      <c r="QL95" s="7"/>
      <c r="QM95" s="7"/>
      <c r="QN95" s="7"/>
      <c r="QO95" s="7"/>
      <c r="QP95" s="7"/>
      <c r="QQ95" s="7"/>
      <c r="QR95" s="7"/>
      <c r="QS95" s="7"/>
      <c r="QT95" s="7"/>
      <c r="QU95" s="7"/>
      <c r="QV95" s="7"/>
      <c r="QW95" s="7"/>
      <c r="QX95" s="7"/>
      <c r="QY95" s="7"/>
      <c r="QZ95" s="7"/>
      <c r="RA95" s="7"/>
      <c r="RB95" s="7"/>
      <c r="RC95" s="7"/>
      <c r="RD95" s="7"/>
      <c r="RE95" s="7"/>
      <c r="RF95" s="7"/>
      <c r="RG95" s="7"/>
      <c r="RH95" s="7"/>
      <c r="RI95" s="7"/>
      <c r="RJ95" s="7"/>
      <c r="RK95" s="7"/>
      <c r="RL95" s="7"/>
      <c r="RM95" s="7"/>
      <c r="RN95" s="7"/>
      <c r="RO95" s="7"/>
      <c r="RP95" s="7"/>
      <c r="RQ95" s="7"/>
      <c r="RR95" s="7"/>
      <c r="RS95" s="7"/>
      <c r="RT95" s="7"/>
      <c r="RU95" s="7"/>
      <c r="RV95" s="7"/>
      <c r="RW95" s="7"/>
      <c r="RX95" s="7"/>
      <c r="RY95" s="7"/>
      <c r="RZ95" s="7"/>
      <c r="SA95" s="7"/>
      <c r="SB95" s="7"/>
      <c r="SC95" s="7"/>
      <c r="SD95" s="7"/>
      <c r="SE95" s="7"/>
      <c r="SF95" s="7"/>
      <c r="SG95" s="7"/>
      <c r="SH95" s="7"/>
      <c r="SI95" s="7"/>
      <c r="SJ95" s="7"/>
      <c r="SK95" s="7"/>
      <c r="SL95" s="7"/>
      <c r="SM95" s="7"/>
      <c r="SN95" s="7"/>
      <c r="SO95" s="7"/>
      <c r="SP95" s="7"/>
      <c r="SQ95" s="7"/>
      <c r="SR95" s="7"/>
      <c r="SS95" s="7"/>
      <c r="ST95" s="7"/>
      <c r="SU95" s="7"/>
      <c r="SV95" s="7"/>
      <c r="SW95" s="7"/>
      <c r="SX95" s="7"/>
      <c r="SY95" s="7"/>
      <c r="SZ95" s="7"/>
      <c r="TA95" s="7"/>
      <c r="TB95" s="7"/>
      <c r="TC95" s="7"/>
      <c r="TD95" s="7"/>
      <c r="TE95" s="7"/>
      <c r="TF95" s="7"/>
      <c r="TG95" s="7"/>
      <c r="TH95" s="7"/>
      <c r="TI95" s="7"/>
      <c r="TJ95" s="7"/>
      <c r="TK95" s="7"/>
      <c r="TL95" s="7"/>
      <c r="TM95" s="7"/>
      <c r="TN95" s="7"/>
      <c r="TO95" s="7"/>
      <c r="TP95" s="7"/>
      <c r="TQ95" s="7"/>
      <c r="TR95" s="7"/>
      <c r="TS95" s="7"/>
      <c r="TT95" s="7"/>
      <c r="TU95" s="7"/>
      <c r="TV95" s="7"/>
      <c r="TW95" s="7"/>
      <c r="TX95" s="7"/>
      <c r="TY95" s="7"/>
      <c r="TZ95" s="7"/>
      <c r="UA95" s="7"/>
      <c r="UB95" s="7"/>
      <c r="UC95" s="7"/>
      <c r="UD95" s="7"/>
      <c r="UE95" s="7"/>
      <c r="UF95" s="7"/>
      <c r="UG95" s="7"/>
      <c r="UH95" s="7"/>
      <c r="UI95" s="7"/>
      <c r="UJ95" s="7"/>
      <c r="UK95" s="7"/>
      <c r="UL95" s="7"/>
      <c r="UM95" s="7"/>
      <c r="UN95" s="7"/>
      <c r="UO95" s="7"/>
      <c r="UP95" s="7"/>
      <c r="UQ95" s="7"/>
      <c r="UR95" s="7"/>
      <c r="US95" s="7"/>
      <c r="UT95" s="7"/>
      <c r="UU95" s="7"/>
      <c r="UV95" s="7"/>
      <c r="UW95" s="7"/>
      <c r="UX95" s="7"/>
      <c r="UY95" s="7"/>
      <c r="UZ95" s="7"/>
      <c r="VA95" s="7"/>
      <c r="VB95" s="7"/>
      <c r="VC95" s="7"/>
      <c r="VD95" s="7"/>
      <c r="VE95" s="7"/>
      <c r="VF95" s="7"/>
      <c r="VG95" s="7"/>
      <c r="VH95" s="7"/>
      <c r="VI95" s="7"/>
      <c r="VJ95" s="7"/>
      <c r="VK95" s="7"/>
      <c r="VL95" s="7"/>
      <c r="VM95" s="7"/>
      <c r="VN95" s="7"/>
      <c r="VO95" s="7"/>
      <c r="VP95" s="7"/>
      <c r="VQ95" s="7"/>
      <c r="VR95" s="7"/>
      <c r="VS95" s="7"/>
      <c r="VT95" s="7"/>
      <c r="VU95" s="7"/>
      <c r="VV95" s="7"/>
      <c r="VW95" s="7"/>
      <c r="VX95" s="7"/>
      <c r="VY95" s="7"/>
      <c r="VZ95" s="7"/>
      <c r="WA95" s="7"/>
      <c r="WB95" s="7"/>
      <c r="WC95" s="7"/>
      <c r="WD95" s="7"/>
      <c r="WE95" s="7"/>
      <c r="WF95" s="7"/>
      <c r="WG95" s="7"/>
      <c r="WH95" s="7"/>
      <c r="WI95" s="7"/>
      <c r="WJ95" s="7"/>
      <c r="WK95" s="7"/>
      <c r="WL95" s="7"/>
      <c r="WM95" s="7"/>
      <c r="WN95" s="7"/>
      <c r="WO95" s="7"/>
      <c r="WP95" s="7"/>
      <c r="WQ95" s="7"/>
      <c r="WR95" s="7"/>
      <c r="WS95" s="7"/>
      <c r="WT95" s="7"/>
      <c r="WU95" s="7"/>
      <c r="WV95" s="7"/>
      <c r="WW95" s="7"/>
      <c r="WX95" s="7"/>
      <c r="WY95" s="7"/>
      <c r="WZ95" s="7"/>
      <c r="XA95" s="7"/>
      <c r="XB95" s="7"/>
      <c r="XC95" s="7"/>
      <c r="XD95" s="7"/>
      <c r="XE95" s="7"/>
      <c r="XF95" s="7"/>
      <c r="XG95" s="7"/>
      <c r="XH95" s="7"/>
      <c r="XI95" s="7"/>
      <c r="XJ95" s="7"/>
      <c r="XK95" s="7"/>
      <c r="XL95" s="7"/>
      <c r="XM95" s="7"/>
      <c r="XN95" s="7"/>
      <c r="XO95" s="7"/>
      <c r="XP95" s="7"/>
      <c r="XQ95" s="7"/>
      <c r="XR95" s="7"/>
      <c r="XS95" s="7"/>
      <c r="XT95" s="7"/>
      <c r="XU95" s="7"/>
      <c r="XV95" s="7"/>
      <c r="XW95" s="7"/>
      <c r="XX95" s="7"/>
      <c r="XY95" s="7"/>
      <c r="XZ95" s="7"/>
      <c r="YA95" s="7"/>
      <c r="YB95" s="7"/>
      <c r="YC95" s="7"/>
      <c r="YD95" s="7"/>
      <c r="YE95" s="7"/>
      <c r="YF95" s="7"/>
      <c r="YG95" s="7"/>
      <c r="YH95" s="7"/>
      <c r="YI95" s="7"/>
      <c r="YJ95" s="7"/>
      <c r="YK95" s="7"/>
      <c r="YL95" s="7"/>
      <c r="YM95" s="7"/>
      <c r="YN95" s="7"/>
      <c r="YO95" s="7"/>
      <c r="YP95" s="7"/>
      <c r="YQ95" s="7"/>
      <c r="YR95" s="7"/>
      <c r="YS95" s="7"/>
      <c r="YT95" s="7"/>
      <c r="YU95" s="7"/>
      <c r="YV95" s="7"/>
      <c r="YW95" s="7"/>
      <c r="YX95" s="7"/>
      <c r="YY95" s="7"/>
      <c r="YZ95" s="7"/>
      <c r="ZA95" s="7"/>
      <c r="ZB95" s="7"/>
      <c r="ZC95" s="7"/>
      <c r="ZD95" s="7"/>
      <c r="ZE95" s="7"/>
      <c r="ZF95" s="7"/>
      <c r="ZG95" s="7"/>
      <c r="ZH95" s="7"/>
      <c r="ZI95" s="7"/>
      <c r="ZJ95" s="7"/>
      <c r="ZK95" s="7"/>
      <c r="ZL95" s="7"/>
      <c r="ZM95" s="7"/>
      <c r="ZN95" s="7"/>
      <c r="ZO95" s="7"/>
      <c r="ZP95" s="7"/>
      <c r="ZQ95" s="7"/>
      <c r="ZR95" s="7"/>
      <c r="ZS95" s="7"/>
      <c r="ZT95" s="7"/>
      <c r="ZU95" s="7"/>
      <c r="ZV95" s="7"/>
      <c r="ZW95" s="7"/>
      <c r="ZX95" s="7"/>
      <c r="ZY95" s="7"/>
      <c r="ZZ95" s="7"/>
      <c r="AAA95" s="7"/>
      <c r="AAB95" s="7"/>
      <c r="AAC95" s="7"/>
      <c r="AAD95" s="7"/>
      <c r="AAE95" s="7"/>
      <c r="AAF95" s="7"/>
      <c r="AAG95" s="7"/>
      <c r="AAH95" s="7"/>
      <c r="AAI95" s="7"/>
      <c r="AAJ95" s="7"/>
      <c r="AAK95" s="7"/>
      <c r="AAL95" s="7"/>
      <c r="AAM95" s="7"/>
      <c r="AAN95" s="7"/>
      <c r="AAO95" s="7"/>
      <c r="AAP95" s="7"/>
      <c r="AAQ95" s="7"/>
      <c r="AAR95" s="7"/>
      <c r="AAS95" s="7"/>
      <c r="AAT95" s="7"/>
      <c r="AAU95" s="7"/>
      <c r="AAV95" s="7"/>
      <c r="AAW95" s="7"/>
      <c r="AAX95" s="7"/>
      <c r="AAY95" s="7"/>
      <c r="AAZ95" s="7"/>
      <c r="ABA95" s="7"/>
      <c r="ABB95" s="7"/>
      <c r="ABC95" s="7"/>
      <c r="ABD95" s="7"/>
      <c r="ABE95" s="7"/>
      <c r="ABF95" s="7"/>
      <c r="ABG95" s="7"/>
      <c r="ABH95" s="7"/>
      <c r="ABI95" s="7"/>
      <c r="ABJ95" s="7"/>
      <c r="ABK95" s="7"/>
      <c r="ABL95" s="7"/>
      <c r="ABM95" s="7"/>
      <c r="ABN95" s="7"/>
      <c r="ABO95" s="7"/>
      <c r="ABP95" s="7"/>
      <c r="ABQ95" s="7"/>
      <c r="ABR95" s="7"/>
      <c r="ABS95" s="7"/>
      <c r="ABT95" s="7"/>
      <c r="ABU95" s="7"/>
      <c r="ABV95" s="7"/>
      <c r="ABW95" s="7"/>
      <c r="ABX95" s="7"/>
      <c r="ABY95" s="7"/>
      <c r="ABZ95" s="7"/>
      <c r="ACA95" s="7"/>
      <c r="ACB95" s="7"/>
      <c r="ACC95" s="7"/>
      <c r="ACD95" s="7"/>
      <c r="ACE95" s="7"/>
      <c r="ACF95" s="7"/>
      <c r="ACG95" s="7"/>
      <c r="ACH95" s="7"/>
      <c r="ACI95" s="7"/>
      <c r="ACJ95" s="7"/>
      <c r="ACK95" s="7"/>
      <c r="ACL95" s="7"/>
      <c r="ACM95" s="7"/>
      <c r="ACN95" s="7"/>
      <c r="ACO95" s="7"/>
      <c r="ACP95" s="7"/>
      <c r="ACQ95" s="7"/>
      <c r="ACR95" s="7"/>
      <c r="ACS95" s="7"/>
      <c r="ACT95" s="7"/>
      <c r="ACU95" s="7"/>
      <c r="ACV95" s="7"/>
      <c r="ACW95" s="7"/>
      <c r="ACX95" s="7"/>
      <c r="ACY95" s="7"/>
      <c r="ACZ95" s="7"/>
      <c r="ADA95" s="7"/>
      <c r="ADB95" s="7"/>
      <c r="ADC95" s="7"/>
      <c r="ADD95" s="7"/>
      <c r="ADE95" s="7"/>
      <c r="ADF95" s="7"/>
      <c r="ADG95" s="7"/>
      <c r="ADH95" s="7"/>
      <c r="ADI95" s="7"/>
      <c r="ADJ95" s="7"/>
      <c r="ADK95" s="7"/>
      <c r="ADL95" s="7"/>
      <c r="ADM95" s="7"/>
      <c r="ADN95" s="7"/>
      <c r="ADO95" s="7"/>
      <c r="ADP95" s="7"/>
      <c r="ADQ95" s="7"/>
      <c r="ADR95" s="7"/>
      <c r="ADS95" s="7"/>
      <c r="ADT95" s="7"/>
      <c r="ADU95" s="7"/>
      <c r="ADV95" s="7"/>
      <c r="ADW95" s="7"/>
      <c r="ADX95" s="7"/>
      <c r="ADY95" s="7"/>
      <c r="ADZ95" s="7"/>
      <c r="AEA95" s="7"/>
      <c r="AEB95" s="7"/>
      <c r="AEC95" s="7"/>
      <c r="AED95" s="7"/>
      <c r="AEE95" s="7"/>
      <c r="AEF95" s="7"/>
      <c r="AEG95" s="7"/>
      <c r="AEH95" s="7"/>
      <c r="AEI95" s="7"/>
      <c r="AEJ95" s="7"/>
      <c r="AEK95" s="7"/>
      <c r="AEL95" s="7"/>
      <c r="AEM95" s="7"/>
      <c r="AEN95" s="7"/>
      <c r="AEO95" s="7"/>
      <c r="AEP95" s="7"/>
      <c r="AEQ95" s="7"/>
      <c r="AER95" s="7"/>
      <c r="AES95" s="7"/>
      <c r="AET95" s="7"/>
      <c r="AEU95" s="7"/>
      <c r="AEV95" s="7"/>
      <c r="AEW95" s="7"/>
      <c r="AEX95" s="7"/>
      <c r="AEY95" s="7"/>
      <c r="AEZ95" s="7"/>
      <c r="AFA95" s="7"/>
      <c r="AFB95" s="7"/>
      <c r="AFC95" s="7"/>
      <c r="AFD95" s="7"/>
      <c r="AFE95" s="7"/>
      <c r="AFF95" s="7"/>
      <c r="AFG95" s="7"/>
      <c r="AFH95" s="7"/>
      <c r="AFI95" s="7"/>
      <c r="AFJ95" s="7"/>
      <c r="AFK95" s="7"/>
      <c r="AFL95" s="7"/>
      <c r="AFM95" s="7"/>
      <c r="AFN95" s="7"/>
      <c r="AFO95" s="7"/>
      <c r="AFP95" s="7"/>
      <c r="AFQ95" s="7"/>
      <c r="AFR95" s="7"/>
      <c r="AFS95" s="7"/>
      <c r="AFT95" s="7"/>
      <c r="AFU95" s="7"/>
      <c r="AFV95" s="7"/>
      <c r="AFW95" s="7"/>
      <c r="AFX95" s="7"/>
      <c r="AFY95" s="7"/>
      <c r="AFZ95" s="7"/>
      <c r="AGA95" s="7"/>
      <c r="AGB95" s="7"/>
      <c r="AGC95" s="7"/>
      <c r="AGD95" s="7"/>
      <c r="AGE95" s="7"/>
      <c r="AGF95" s="7"/>
      <c r="AGG95" s="7"/>
      <c r="AGH95" s="7"/>
      <c r="AGI95" s="7"/>
      <c r="AGJ95" s="7"/>
      <c r="AGK95" s="7"/>
      <c r="AGL95" s="7"/>
      <c r="AGM95" s="7"/>
      <c r="AGN95" s="7"/>
      <c r="AGO95" s="7"/>
      <c r="AGP95" s="7"/>
      <c r="AGQ95" s="7"/>
      <c r="AGR95" s="7"/>
      <c r="AGS95" s="7"/>
      <c r="AGT95" s="7"/>
      <c r="AGU95" s="7"/>
      <c r="AGV95" s="7"/>
      <c r="AGW95" s="7"/>
      <c r="AGX95" s="7"/>
      <c r="AGY95" s="7"/>
      <c r="AGZ95" s="7"/>
      <c r="AHA95" s="7"/>
      <c r="AHB95" s="7"/>
      <c r="AHC95" s="7"/>
      <c r="AHD95" s="7"/>
      <c r="AHE95" s="7"/>
      <c r="AHF95" s="7"/>
      <c r="AHG95" s="7"/>
      <c r="AHH95" s="7"/>
      <c r="AHI95" s="7"/>
      <c r="AHJ95" s="7"/>
      <c r="AHK95" s="7"/>
      <c r="AHL95" s="7"/>
      <c r="AHM95" s="7"/>
      <c r="AHN95" s="7"/>
      <c r="AHO95" s="7"/>
      <c r="AHP95" s="7"/>
      <c r="AHQ95" s="7"/>
      <c r="AHR95" s="7"/>
      <c r="AHS95" s="7"/>
      <c r="AHT95" s="7"/>
      <c r="AHU95" s="7"/>
      <c r="AHV95" s="7"/>
      <c r="AHW95" s="7"/>
      <c r="AHX95" s="7"/>
      <c r="AHY95" s="7"/>
      <c r="AHZ95" s="7"/>
      <c r="AIA95" s="7"/>
      <c r="AIB95" s="7"/>
      <c r="AIC95" s="7"/>
      <c r="AID95" s="7"/>
      <c r="AIE95" s="7"/>
      <c r="AIF95" s="7"/>
      <c r="AIG95" s="7"/>
      <c r="AIH95" s="7"/>
      <c r="AII95" s="7"/>
      <c r="AIJ95" s="7"/>
      <c r="AIK95" s="7"/>
      <c r="AIL95" s="7"/>
      <c r="AIM95" s="7"/>
      <c r="AIN95" s="7"/>
      <c r="AIO95" s="7"/>
      <c r="AIP95" s="7"/>
      <c r="AIQ95" s="7"/>
      <c r="AIR95" s="7"/>
      <c r="AIS95" s="7"/>
      <c r="AIT95" s="7"/>
      <c r="AIU95" s="7"/>
      <c r="AIV95" s="7"/>
      <c r="AIW95" s="7"/>
      <c r="AIX95" s="7"/>
      <c r="AIY95" s="7"/>
      <c r="AIZ95" s="7"/>
      <c r="AJA95" s="7"/>
      <c r="AJB95" s="7"/>
      <c r="AJC95" s="7"/>
      <c r="AJD95" s="7"/>
      <c r="AJE95" s="7"/>
      <c r="AJF95" s="7"/>
      <c r="AJG95" s="7"/>
      <c r="AJH95" s="7"/>
      <c r="AJI95" s="7"/>
      <c r="AJJ95" s="7"/>
      <c r="AJK95" s="7"/>
      <c r="AJL95" s="7"/>
      <c r="AJM95" s="7"/>
      <c r="AJN95" s="7"/>
      <c r="AJO95" s="7"/>
      <c r="AJP95" s="7"/>
      <c r="AJQ95" s="7"/>
      <c r="AJR95" s="7"/>
      <c r="AJS95" s="7"/>
      <c r="AJT95" s="7"/>
      <c r="AJU95" s="7"/>
      <c r="AJV95" s="7"/>
      <c r="AJW95" s="7"/>
      <c r="AJX95" s="7"/>
      <c r="AJY95" s="7"/>
      <c r="AJZ95" s="7"/>
      <c r="AKA95" s="7"/>
      <c r="AKB95" s="7"/>
      <c r="AKC95" s="7"/>
      <c r="AKD95" s="7"/>
      <c r="AKE95" s="7"/>
      <c r="AKF95" s="7"/>
      <c r="AKG95" s="7"/>
      <c r="AKH95" s="7"/>
      <c r="AKI95" s="7"/>
      <c r="AKJ95" s="7"/>
      <c r="AKK95" s="7"/>
      <c r="AKL95" s="7"/>
      <c r="AKM95" s="7"/>
      <c r="AKN95" s="7"/>
      <c r="AKO95" s="7"/>
      <c r="AKP95" s="7"/>
      <c r="AKQ95" s="7"/>
      <c r="AKR95" s="7"/>
      <c r="AKS95" s="7"/>
      <c r="AKT95" s="7"/>
      <c r="AKU95" s="7"/>
      <c r="AKV95" s="7"/>
      <c r="AKW95" s="7"/>
      <c r="AKX95" s="7"/>
      <c r="AKY95" s="7"/>
      <c r="AKZ95" s="7"/>
      <c r="ALA95" s="7"/>
      <c r="ALB95" s="7"/>
      <c r="ALC95" s="7"/>
      <c r="ALD95" s="7"/>
      <c r="ALE95" s="7"/>
      <c r="ALF95" s="7"/>
      <c r="ALG95" s="7"/>
      <c r="ALH95" s="7"/>
      <c r="ALI95" s="7"/>
      <c r="ALJ95" s="7"/>
      <c r="ALK95" s="7"/>
      <c r="ALL95" s="7"/>
      <c r="ALM95" s="7"/>
      <c r="ALN95" s="7"/>
      <c r="ALO95" s="7"/>
      <c r="ALP95" s="7"/>
      <c r="ALQ95" s="7"/>
      <c r="ALR95" s="7"/>
      <c r="ALS95" s="7"/>
      <c r="ALT95" s="7"/>
      <c r="ALU95" s="7"/>
      <c r="ALV95" s="7"/>
      <c r="ALW95" s="7"/>
      <c r="ALX95" s="7"/>
      <c r="ALY95" s="7"/>
      <c r="ALZ95" s="7"/>
      <c r="AMA95" s="7"/>
      <c r="AMB95" s="7"/>
      <c r="AMC95" s="7"/>
      <c r="AMD95" s="7"/>
      <c r="AME95" s="7"/>
      <c r="AMF95" s="7"/>
      <c r="AMG95" s="7"/>
      <c r="AMH95" s="7"/>
      <c r="AMI95" s="7"/>
      <c r="AMJ95" s="7"/>
      <c r="AMK95" s="7"/>
      <c r="AML95" s="7"/>
      <c r="AMM95" s="7"/>
      <c r="AMN95" s="7"/>
      <c r="AMO95" s="7"/>
      <c r="AMP95" s="7"/>
      <c r="AMQ95" s="7"/>
      <c r="AMR95" s="7"/>
      <c r="AMS95" s="7"/>
      <c r="AMT95" s="7"/>
      <c r="AMU95" s="7"/>
      <c r="AMV95" s="7"/>
      <c r="AMW95" s="7"/>
      <c r="AMX95" s="7"/>
      <c r="AMY95" s="7"/>
      <c r="AMZ95" s="7"/>
      <c r="ANA95" s="7"/>
      <c r="ANB95" s="7"/>
      <c r="ANC95" s="7"/>
      <c r="AND95" s="7"/>
      <c r="ANE95" s="7"/>
      <c r="ANF95" s="7"/>
      <c r="ANG95" s="7"/>
      <c r="ANH95" s="7"/>
      <c r="ANI95" s="7"/>
      <c r="ANJ95" s="7"/>
      <c r="ANK95" s="7"/>
      <c r="ANL95" s="7"/>
      <c r="ANM95" s="7"/>
      <c r="ANN95" s="7"/>
      <c r="ANO95" s="7"/>
      <c r="ANP95" s="7"/>
      <c r="ANQ95" s="7"/>
      <c r="ANR95" s="7"/>
      <c r="ANS95" s="7"/>
      <c r="ANT95" s="7"/>
      <c r="ANU95" s="7"/>
      <c r="ANV95" s="7"/>
      <c r="ANW95" s="7"/>
      <c r="ANX95" s="7"/>
      <c r="ANY95" s="7"/>
      <c r="ANZ95" s="7"/>
      <c r="AOA95" s="7"/>
      <c r="AOB95" s="7"/>
      <c r="AOC95" s="7"/>
      <c r="AOD95" s="7"/>
      <c r="AOE95" s="7"/>
      <c r="AOF95" s="7"/>
      <c r="AOG95" s="7"/>
      <c r="AOH95" s="7"/>
      <c r="AOI95" s="7"/>
      <c r="AOJ95" s="7"/>
      <c r="AOK95" s="7"/>
      <c r="AOL95" s="7"/>
      <c r="AOM95" s="7"/>
      <c r="AON95" s="7"/>
      <c r="AOO95" s="7"/>
      <c r="AOP95" s="7"/>
      <c r="AOQ95" s="7"/>
      <c r="AOR95" s="7"/>
      <c r="AOS95" s="7"/>
      <c r="AOT95" s="7"/>
      <c r="AOU95" s="7"/>
      <c r="AOV95" s="7"/>
      <c r="AOW95" s="7"/>
      <c r="AOX95" s="7"/>
      <c r="AOY95" s="7"/>
      <c r="AOZ95" s="7"/>
      <c r="APA95" s="7"/>
      <c r="APB95" s="7"/>
      <c r="APC95" s="7"/>
      <c r="APD95" s="7"/>
      <c r="APE95" s="7"/>
      <c r="APF95" s="7"/>
      <c r="APG95" s="7"/>
      <c r="APH95" s="7"/>
      <c r="API95" s="7"/>
      <c r="APJ95" s="7"/>
      <c r="APK95" s="7"/>
      <c r="APL95" s="7"/>
      <c r="APM95" s="7"/>
      <c r="APN95" s="7"/>
      <c r="APO95" s="7"/>
      <c r="APP95" s="7"/>
      <c r="APQ95" s="7"/>
      <c r="APR95" s="7"/>
      <c r="APS95" s="7"/>
      <c r="APT95" s="7"/>
      <c r="APU95" s="7"/>
      <c r="APV95" s="7"/>
      <c r="APW95" s="7"/>
      <c r="APX95" s="7"/>
      <c r="APY95" s="7"/>
      <c r="APZ95" s="7"/>
      <c r="AQA95" s="7"/>
      <c r="AQB95" s="7"/>
      <c r="AQC95" s="7"/>
      <c r="AQD95" s="7"/>
      <c r="AQE95" s="7"/>
      <c r="AQF95" s="7"/>
      <c r="AQG95" s="7"/>
      <c r="AQH95" s="7"/>
      <c r="AQI95" s="7"/>
      <c r="AQJ95" s="7"/>
      <c r="AQK95" s="7"/>
      <c r="AQL95" s="7"/>
      <c r="AQM95" s="7"/>
      <c r="AQN95" s="7"/>
      <c r="AQO95" s="7"/>
      <c r="AQP95" s="7"/>
      <c r="AQQ95" s="7"/>
      <c r="AQR95" s="7"/>
      <c r="AQS95" s="7"/>
      <c r="AQT95" s="7"/>
      <c r="AQU95" s="7"/>
      <c r="AQV95" s="7"/>
      <c r="AQW95" s="7"/>
      <c r="AQX95" s="7"/>
      <c r="AQY95" s="7"/>
      <c r="AQZ95" s="7"/>
      <c r="ARA95" s="7"/>
      <c r="ARB95" s="7"/>
      <c r="ARC95" s="7"/>
      <c r="ARD95" s="7"/>
      <c r="ARE95" s="7"/>
      <c r="ARF95" s="7"/>
      <c r="ARG95" s="7"/>
      <c r="ARH95" s="7"/>
      <c r="ARI95" s="7"/>
      <c r="ARJ95" s="7"/>
      <c r="ARK95" s="7"/>
      <c r="ARL95" s="7"/>
      <c r="ARM95" s="7"/>
      <c r="ARN95" s="7"/>
      <c r="ARO95" s="7"/>
      <c r="ARP95" s="7"/>
      <c r="ARQ95" s="7"/>
      <c r="ARR95" s="7"/>
      <c r="ARS95" s="7"/>
      <c r="ART95" s="7"/>
      <c r="ARU95" s="7"/>
      <c r="ARV95" s="7"/>
      <c r="ARW95" s="7"/>
      <c r="ARX95" s="7"/>
      <c r="ARY95" s="7"/>
      <c r="ARZ95" s="7"/>
      <c r="ASA95" s="7"/>
      <c r="ASB95" s="7"/>
      <c r="ASC95" s="7"/>
      <c r="ASD95" s="7"/>
      <c r="ASE95" s="7"/>
      <c r="ASF95" s="7"/>
      <c r="ASG95" s="7"/>
      <c r="ASH95" s="7"/>
      <c r="ASI95" s="7"/>
      <c r="ASJ95" s="7"/>
      <c r="ASK95" s="7"/>
      <c r="ASL95" s="7"/>
      <c r="ASM95" s="7"/>
      <c r="ASN95" s="7"/>
      <c r="ASO95" s="7"/>
      <c r="ASP95" s="7"/>
      <c r="ASQ95" s="7"/>
      <c r="ASR95" s="7"/>
      <c r="ASS95" s="7"/>
      <c r="AST95" s="7"/>
      <c r="ASU95" s="7"/>
      <c r="ASV95" s="7"/>
      <c r="ASW95" s="7"/>
      <c r="ASX95" s="7"/>
      <c r="ASY95" s="7"/>
      <c r="ASZ95" s="7"/>
      <c r="ATA95" s="7"/>
      <c r="ATB95" s="7"/>
      <c r="ATC95" s="7"/>
      <c r="ATD95" s="7"/>
      <c r="ATE95" s="7"/>
      <c r="ATF95" s="7"/>
      <c r="ATG95" s="7"/>
      <c r="ATH95" s="7"/>
      <c r="ATI95" s="7"/>
      <c r="ATJ95" s="7"/>
      <c r="ATK95" s="7"/>
      <c r="ATL95" s="7"/>
      <c r="ATM95" s="7"/>
      <c r="ATN95" s="7"/>
      <c r="ATO95" s="7"/>
      <c r="ATP95" s="7"/>
      <c r="ATQ95" s="7"/>
      <c r="ATR95" s="7"/>
      <c r="ATS95" s="7"/>
      <c r="ATT95" s="7"/>
      <c r="ATU95" s="7"/>
      <c r="ATV95" s="7"/>
      <c r="ATW95" s="7"/>
      <c r="ATX95" s="7"/>
      <c r="ATY95" s="7"/>
      <c r="ATZ95" s="7"/>
      <c r="AUA95" s="7"/>
      <c r="AUB95" s="7"/>
      <c r="AUC95" s="7"/>
      <c r="AUD95" s="7"/>
      <c r="AUE95" s="7"/>
      <c r="AUF95" s="7"/>
      <c r="AUG95" s="7"/>
      <c r="AUH95" s="7"/>
      <c r="AUI95" s="7"/>
      <c r="AUJ95" s="7"/>
      <c r="AUK95" s="7"/>
      <c r="AUL95" s="7"/>
      <c r="AUM95" s="7"/>
      <c r="AUN95" s="7"/>
      <c r="AUO95" s="7"/>
      <c r="AUP95" s="7"/>
      <c r="AUQ95" s="7"/>
      <c r="AUR95" s="7"/>
      <c r="AUS95" s="7"/>
      <c r="AUT95" s="7"/>
      <c r="AUU95" s="7"/>
      <c r="AUV95" s="7"/>
      <c r="AUW95" s="7"/>
      <c r="AUX95" s="7"/>
      <c r="AUY95" s="7"/>
      <c r="AUZ95" s="7"/>
      <c r="AVA95" s="7"/>
      <c r="AVB95" s="7"/>
      <c r="AVC95" s="7"/>
      <c r="AVD95" s="7"/>
      <c r="AVE95" s="7"/>
      <c r="AVF95" s="7"/>
      <c r="AVG95" s="7"/>
      <c r="AVH95" s="7"/>
      <c r="AVI95" s="7"/>
      <c r="AVJ95" s="7"/>
      <c r="AVK95" s="7"/>
      <c r="AVL95" s="7"/>
      <c r="AVM95" s="7"/>
      <c r="AVN95" s="7"/>
      <c r="AVO95" s="7"/>
      <c r="AVP95" s="7"/>
      <c r="AVQ95" s="7"/>
      <c r="AVR95" s="7"/>
      <c r="AVS95" s="7"/>
      <c r="AVT95" s="7"/>
      <c r="AVU95" s="7"/>
      <c r="AVV95" s="7"/>
      <c r="AVW95" s="7"/>
      <c r="AVX95" s="7"/>
      <c r="AVY95" s="7"/>
      <c r="AVZ95" s="7"/>
      <c r="AWA95" s="7"/>
      <c r="AWB95" s="7"/>
      <c r="AWC95" s="7"/>
      <c r="AWD95" s="7"/>
      <c r="AWE95" s="7"/>
      <c r="AWF95" s="7"/>
      <c r="AWG95" s="7"/>
      <c r="AWH95" s="7"/>
      <c r="AWI95" s="7"/>
      <c r="AWJ95" s="7"/>
      <c r="AWK95" s="7"/>
      <c r="AWL95" s="7"/>
      <c r="AWM95" s="7"/>
      <c r="AWN95" s="7"/>
      <c r="AWO95" s="7"/>
      <c r="AWP95" s="7"/>
      <c r="AWQ95" s="7"/>
      <c r="AWR95" s="7"/>
      <c r="AWS95" s="7"/>
      <c r="AWT95" s="7"/>
      <c r="AWU95" s="7"/>
      <c r="AWV95" s="7"/>
      <c r="AWW95" s="7"/>
      <c r="AWX95" s="7"/>
    </row>
    <row r="96" spans="1:1298" ht="18.75" x14ac:dyDescent="0.25">
      <c r="A96" s="1" t="s">
        <v>33</v>
      </c>
      <c r="B96" s="30">
        <v>3301.81</v>
      </c>
      <c r="C96" s="31">
        <f>B96*C99/B99</f>
        <v>64.243335874711406</v>
      </c>
      <c r="D96" s="40">
        <v>78</v>
      </c>
      <c r="E96" s="30">
        <f>D96*E99/D99</f>
        <v>205.80733333333333</v>
      </c>
    </row>
    <row r="97" spans="1:1298" ht="18.75" x14ac:dyDescent="0.25">
      <c r="A97" s="1" t="s">
        <v>86</v>
      </c>
      <c r="B97" s="30">
        <v>679.5</v>
      </c>
      <c r="C97" s="31">
        <f>B97*C99/B99</f>
        <v>13.221035349358806</v>
      </c>
      <c r="D97" s="40">
        <v>12</v>
      </c>
      <c r="E97" s="30">
        <f>D97*E99/D99</f>
        <v>31.662666666666667</v>
      </c>
    </row>
    <row r="98" spans="1:1298" ht="18.75" x14ac:dyDescent="0.25">
      <c r="A98" s="1" t="s">
        <v>151</v>
      </c>
      <c r="B98" s="30">
        <v>3455.6</v>
      </c>
      <c r="C98" s="31">
        <f>B98*C99/B99</f>
        <v>67.235628775929783</v>
      </c>
      <c r="D98" s="40"/>
      <c r="E98" s="30"/>
    </row>
    <row r="99" spans="1:1298" s="5" customFormat="1" ht="18.75" x14ac:dyDescent="0.25">
      <c r="A99" s="4"/>
      <c r="B99" s="32">
        <f>SUM(B96:B98)</f>
        <v>7436.91</v>
      </c>
      <c r="C99" s="33">
        <v>144.69999999999999</v>
      </c>
      <c r="D99" s="41">
        <f>SUM(D96:D98)</f>
        <v>90</v>
      </c>
      <c r="E99" s="32">
        <v>237.47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  <c r="IW99" s="7"/>
      <c r="IX99" s="7"/>
      <c r="IY99" s="7"/>
      <c r="IZ99" s="7"/>
      <c r="JA99" s="7"/>
      <c r="JB99" s="7"/>
      <c r="JC99" s="7"/>
      <c r="JD99" s="7"/>
      <c r="JE99" s="7"/>
      <c r="JF99" s="7"/>
      <c r="JG99" s="7"/>
      <c r="JH99" s="7"/>
      <c r="JI99" s="7"/>
      <c r="JJ99" s="7"/>
      <c r="JK99" s="7"/>
      <c r="JL99" s="7"/>
      <c r="JM99" s="7"/>
      <c r="JN99" s="7"/>
      <c r="JO99" s="7"/>
      <c r="JP99" s="7"/>
      <c r="JQ99" s="7"/>
      <c r="JR99" s="7"/>
      <c r="JS99" s="7"/>
      <c r="JT99" s="7"/>
      <c r="JU99" s="7"/>
      <c r="JV99" s="7"/>
      <c r="JW99" s="7"/>
      <c r="JX99" s="7"/>
      <c r="JY99" s="7"/>
      <c r="JZ99" s="7"/>
      <c r="KA99" s="7"/>
      <c r="KB99" s="7"/>
      <c r="KC99" s="7"/>
      <c r="KD99" s="7"/>
      <c r="KE99" s="7"/>
      <c r="KF99" s="7"/>
      <c r="KG99" s="7"/>
      <c r="KH99" s="7"/>
      <c r="KI99" s="7"/>
      <c r="KJ99" s="7"/>
      <c r="KK99" s="7"/>
      <c r="KL99" s="7"/>
      <c r="KM99" s="7"/>
      <c r="KN99" s="7"/>
      <c r="KO99" s="7"/>
      <c r="KP99" s="7"/>
      <c r="KQ99" s="7"/>
      <c r="KR99" s="7"/>
      <c r="KS99" s="7"/>
      <c r="KT99" s="7"/>
      <c r="KU99" s="7"/>
      <c r="KV99" s="7"/>
      <c r="KW99" s="7"/>
      <c r="KX99" s="7"/>
      <c r="KY99" s="7"/>
      <c r="KZ99" s="7"/>
      <c r="LA99" s="7"/>
      <c r="LB99" s="7"/>
      <c r="LC99" s="7"/>
      <c r="LD99" s="7"/>
      <c r="LE99" s="7"/>
      <c r="LF99" s="7"/>
      <c r="LG99" s="7"/>
      <c r="LH99" s="7"/>
      <c r="LI99" s="7"/>
      <c r="LJ99" s="7"/>
      <c r="LK99" s="7"/>
      <c r="LL99" s="7"/>
      <c r="LM99" s="7"/>
      <c r="LN99" s="7"/>
      <c r="LO99" s="7"/>
      <c r="LP99" s="7"/>
      <c r="LQ99" s="7"/>
      <c r="LR99" s="7"/>
      <c r="LS99" s="7"/>
      <c r="LT99" s="7"/>
      <c r="LU99" s="7"/>
      <c r="LV99" s="7"/>
      <c r="LW99" s="7"/>
      <c r="LX99" s="7"/>
      <c r="LY99" s="7"/>
      <c r="LZ99" s="7"/>
      <c r="MA99" s="7"/>
      <c r="MB99" s="7"/>
      <c r="MC99" s="7"/>
      <c r="MD99" s="7"/>
      <c r="ME99" s="7"/>
      <c r="MF99" s="7"/>
      <c r="MG99" s="7"/>
      <c r="MH99" s="7"/>
      <c r="MI99" s="7"/>
      <c r="MJ99" s="7"/>
      <c r="MK99" s="7"/>
      <c r="ML99" s="7"/>
      <c r="MM99" s="7"/>
      <c r="MN99" s="7"/>
      <c r="MO99" s="7"/>
      <c r="MP99" s="7"/>
      <c r="MQ99" s="7"/>
      <c r="MR99" s="7"/>
      <c r="MS99" s="7"/>
      <c r="MT99" s="7"/>
      <c r="MU99" s="7"/>
      <c r="MV99" s="7"/>
      <c r="MW99" s="7"/>
      <c r="MX99" s="7"/>
      <c r="MY99" s="7"/>
      <c r="MZ99" s="7"/>
      <c r="NA99" s="7"/>
      <c r="NB99" s="7"/>
      <c r="NC99" s="7"/>
      <c r="ND99" s="7"/>
      <c r="NE99" s="7"/>
      <c r="NF99" s="7"/>
      <c r="NG99" s="7"/>
      <c r="NH99" s="7"/>
      <c r="NI99" s="7"/>
      <c r="NJ99" s="7"/>
      <c r="NK99" s="7"/>
      <c r="NL99" s="7"/>
      <c r="NM99" s="7"/>
      <c r="NN99" s="7"/>
      <c r="NO99" s="7"/>
      <c r="NP99" s="7"/>
      <c r="NQ99" s="7"/>
      <c r="NR99" s="7"/>
      <c r="NS99" s="7"/>
      <c r="NT99" s="7"/>
      <c r="NU99" s="7"/>
      <c r="NV99" s="7"/>
      <c r="NW99" s="7"/>
      <c r="NX99" s="7"/>
      <c r="NY99" s="7"/>
      <c r="NZ99" s="7"/>
      <c r="OA99" s="7"/>
      <c r="OB99" s="7"/>
      <c r="OC99" s="7"/>
      <c r="OD99" s="7"/>
      <c r="OE99" s="7"/>
      <c r="OF99" s="7"/>
      <c r="OG99" s="7"/>
      <c r="OH99" s="7"/>
      <c r="OI99" s="7"/>
      <c r="OJ99" s="7"/>
      <c r="OK99" s="7"/>
      <c r="OL99" s="7"/>
      <c r="OM99" s="7"/>
      <c r="ON99" s="7"/>
      <c r="OO99" s="7"/>
      <c r="OP99" s="7"/>
      <c r="OQ99" s="7"/>
      <c r="OR99" s="7"/>
      <c r="OS99" s="7"/>
      <c r="OT99" s="7"/>
      <c r="OU99" s="7"/>
      <c r="OV99" s="7"/>
      <c r="OW99" s="7"/>
      <c r="OX99" s="7"/>
      <c r="OY99" s="7"/>
      <c r="OZ99" s="7"/>
      <c r="PA99" s="7"/>
      <c r="PB99" s="7"/>
      <c r="PC99" s="7"/>
      <c r="PD99" s="7"/>
      <c r="PE99" s="7"/>
      <c r="PF99" s="7"/>
      <c r="PG99" s="7"/>
      <c r="PH99" s="7"/>
      <c r="PI99" s="7"/>
      <c r="PJ99" s="7"/>
      <c r="PK99" s="7"/>
      <c r="PL99" s="7"/>
      <c r="PM99" s="7"/>
      <c r="PN99" s="7"/>
      <c r="PO99" s="7"/>
      <c r="PP99" s="7"/>
      <c r="PQ99" s="7"/>
      <c r="PR99" s="7"/>
      <c r="PS99" s="7"/>
      <c r="PT99" s="7"/>
      <c r="PU99" s="7"/>
      <c r="PV99" s="7"/>
      <c r="PW99" s="7"/>
      <c r="PX99" s="7"/>
      <c r="PY99" s="7"/>
      <c r="PZ99" s="7"/>
      <c r="QA99" s="7"/>
      <c r="QB99" s="7"/>
      <c r="QC99" s="7"/>
      <c r="QD99" s="7"/>
      <c r="QE99" s="7"/>
      <c r="QF99" s="7"/>
      <c r="QG99" s="7"/>
      <c r="QH99" s="7"/>
      <c r="QI99" s="7"/>
      <c r="QJ99" s="7"/>
      <c r="QK99" s="7"/>
      <c r="QL99" s="7"/>
      <c r="QM99" s="7"/>
      <c r="QN99" s="7"/>
      <c r="QO99" s="7"/>
      <c r="QP99" s="7"/>
      <c r="QQ99" s="7"/>
      <c r="QR99" s="7"/>
      <c r="QS99" s="7"/>
      <c r="QT99" s="7"/>
      <c r="QU99" s="7"/>
      <c r="QV99" s="7"/>
      <c r="QW99" s="7"/>
      <c r="QX99" s="7"/>
      <c r="QY99" s="7"/>
      <c r="QZ99" s="7"/>
      <c r="RA99" s="7"/>
      <c r="RB99" s="7"/>
      <c r="RC99" s="7"/>
      <c r="RD99" s="7"/>
      <c r="RE99" s="7"/>
      <c r="RF99" s="7"/>
      <c r="RG99" s="7"/>
      <c r="RH99" s="7"/>
      <c r="RI99" s="7"/>
      <c r="RJ99" s="7"/>
      <c r="RK99" s="7"/>
      <c r="RL99" s="7"/>
      <c r="RM99" s="7"/>
      <c r="RN99" s="7"/>
      <c r="RO99" s="7"/>
      <c r="RP99" s="7"/>
      <c r="RQ99" s="7"/>
      <c r="RR99" s="7"/>
      <c r="RS99" s="7"/>
      <c r="RT99" s="7"/>
      <c r="RU99" s="7"/>
      <c r="RV99" s="7"/>
      <c r="RW99" s="7"/>
      <c r="RX99" s="7"/>
      <c r="RY99" s="7"/>
      <c r="RZ99" s="7"/>
      <c r="SA99" s="7"/>
      <c r="SB99" s="7"/>
      <c r="SC99" s="7"/>
      <c r="SD99" s="7"/>
      <c r="SE99" s="7"/>
      <c r="SF99" s="7"/>
      <c r="SG99" s="7"/>
      <c r="SH99" s="7"/>
      <c r="SI99" s="7"/>
      <c r="SJ99" s="7"/>
      <c r="SK99" s="7"/>
      <c r="SL99" s="7"/>
      <c r="SM99" s="7"/>
      <c r="SN99" s="7"/>
      <c r="SO99" s="7"/>
      <c r="SP99" s="7"/>
      <c r="SQ99" s="7"/>
      <c r="SR99" s="7"/>
      <c r="SS99" s="7"/>
      <c r="ST99" s="7"/>
      <c r="SU99" s="7"/>
      <c r="SV99" s="7"/>
      <c r="SW99" s="7"/>
      <c r="SX99" s="7"/>
      <c r="SY99" s="7"/>
      <c r="SZ99" s="7"/>
      <c r="TA99" s="7"/>
      <c r="TB99" s="7"/>
      <c r="TC99" s="7"/>
      <c r="TD99" s="7"/>
      <c r="TE99" s="7"/>
      <c r="TF99" s="7"/>
      <c r="TG99" s="7"/>
      <c r="TH99" s="7"/>
      <c r="TI99" s="7"/>
      <c r="TJ99" s="7"/>
      <c r="TK99" s="7"/>
      <c r="TL99" s="7"/>
      <c r="TM99" s="7"/>
      <c r="TN99" s="7"/>
      <c r="TO99" s="7"/>
      <c r="TP99" s="7"/>
      <c r="TQ99" s="7"/>
      <c r="TR99" s="7"/>
      <c r="TS99" s="7"/>
      <c r="TT99" s="7"/>
      <c r="TU99" s="7"/>
      <c r="TV99" s="7"/>
      <c r="TW99" s="7"/>
      <c r="TX99" s="7"/>
      <c r="TY99" s="7"/>
      <c r="TZ99" s="7"/>
      <c r="UA99" s="7"/>
      <c r="UB99" s="7"/>
      <c r="UC99" s="7"/>
      <c r="UD99" s="7"/>
      <c r="UE99" s="7"/>
      <c r="UF99" s="7"/>
      <c r="UG99" s="7"/>
      <c r="UH99" s="7"/>
      <c r="UI99" s="7"/>
      <c r="UJ99" s="7"/>
      <c r="UK99" s="7"/>
      <c r="UL99" s="7"/>
      <c r="UM99" s="7"/>
      <c r="UN99" s="7"/>
      <c r="UO99" s="7"/>
      <c r="UP99" s="7"/>
      <c r="UQ99" s="7"/>
      <c r="UR99" s="7"/>
      <c r="US99" s="7"/>
      <c r="UT99" s="7"/>
      <c r="UU99" s="7"/>
      <c r="UV99" s="7"/>
      <c r="UW99" s="7"/>
      <c r="UX99" s="7"/>
      <c r="UY99" s="7"/>
      <c r="UZ99" s="7"/>
      <c r="VA99" s="7"/>
      <c r="VB99" s="7"/>
      <c r="VC99" s="7"/>
      <c r="VD99" s="7"/>
      <c r="VE99" s="7"/>
      <c r="VF99" s="7"/>
      <c r="VG99" s="7"/>
      <c r="VH99" s="7"/>
      <c r="VI99" s="7"/>
      <c r="VJ99" s="7"/>
      <c r="VK99" s="7"/>
      <c r="VL99" s="7"/>
      <c r="VM99" s="7"/>
      <c r="VN99" s="7"/>
      <c r="VO99" s="7"/>
      <c r="VP99" s="7"/>
      <c r="VQ99" s="7"/>
      <c r="VR99" s="7"/>
      <c r="VS99" s="7"/>
      <c r="VT99" s="7"/>
      <c r="VU99" s="7"/>
      <c r="VV99" s="7"/>
      <c r="VW99" s="7"/>
      <c r="VX99" s="7"/>
      <c r="VY99" s="7"/>
      <c r="VZ99" s="7"/>
      <c r="WA99" s="7"/>
      <c r="WB99" s="7"/>
      <c r="WC99" s="7"/>
      <c r="WD99" s="7"/>
      <c r="WE99" s="7"/>
      <c r="WF99" s="7"/>
      <c r="WG99" s="7"/>
      <c r="WH99" s="7"/>
      <c r="WI99" s="7"/>
      <c r="WJ99" s="7"/>
      <c r="WK99" s="7"/>
      <c r="WL99" s="7"/>
      <c r="WM99" s="7"/>
      <c r="WN99" s="7"/>
      <c r="WO99" s="7"/>
      <c r="WP99" s="7"/>
      <c r="WQ99" s="7"/>
      <c r="WR99" s="7"/>
      <c r="WS99" s="7"/>
      <c r="WT99" s="7"/>
      <c r="WU99" s="7"/>
      <c r="WV99" s="7"/>
      <c r="WW99" s="7"/>
      <c r="WX99" s="7"/>
      <c r="WY99" s="7"/>
      <c r="WZ99" s="7"/>
      <c r="XA99" s="7"/>
      <c r="XB99" s="7"/>
      <c r="XC99" s="7"/>
      <c r="XD99" s="7"/>
      <c r="XE99" s="7"/>
      <c r="XF99" s="7"/>
      <c r="XG99" s="7"/>
      <c r="XH99" s="7"/>
      <c r="XI99" s="7"/>
      <c r="XJ99" s="7"/>
      <c r="XK99" s="7"/>
      <c r="XL99" s="7"/>
      <c r="XM99" s="7"/>
      <c r="XN99" s="7"/>
      <c r="XO99" s="7"/>
      <c r="XP99" s="7"/>
      <c r="XQ99" s="7"/>
      <c r="XR99" s="7"/>
      <c r="XS99" s="7"/>
      <c r="XT99" s="7"/>
      <c r="XU99" s="7"/>
      <c r="XV99" s="7"/>
      <c r="XW99" s="7"/>
      <c r="XX99" s="7"/>
      <c r="XY99" s="7"/>
      <c r="XZ99" s="7"/>
      <c r="YA99" s="7"/>
      <c r="YB99" s="7"/>
      <c r="YC99" s="7"/>
      <c r="YD99" s="7"/>
      <c r="YE99" s="7"/>
      <c r="YF99" s="7"/>
      <c r="YG99" s="7"/>
      <c r="YH99" s="7"/>
      <c r="YI99" s="7"/>
      <c r="YJ99" s="7"/>
      <c r="YK99" s="7"/>
      <c r="YL99" s="7"/>
      <c r="YM99" s="7"/>
      <c r="YN99" s="7"/>
      <c r="YO99" s="7"/>
      <c r="YP99" s="7"/>
      <c r="YQ99" s="7"/>
      <c r="YR99" s="7"/>
      <c r="YS99" s="7"/>
      <c r="YT99" s="7"/>
      <c r="YU99" s="7"/>
      <c r="YV99" s="7"/>
      <c r="YW99" s="7"/>
      <c r="YX99" s="7"/>
      <c r="YY99" s="7"/>
      <c r="YZ99" s="7"/>
      <c r="ZA99" s="7"/>
      <c r="ZB99" s="7"/>
      <c r="ZC99" s="7"/>
      <c r="ZD99" s="7"/>
      <c r="ZE99" s="7"/>
      <c r="ZF99" s="7"/>
      <c r="ZG99" s="7"/>
      <c r="ZH99" s="7"/>
      <c r="ZI99" s="7"/>
      <c r="ZJ99" s="7"/>
      <c r="ZK99" s="7"/>
      <c r="ZL99" s="7"/>
      <c r="ZM99" s="7"/>
      <c r="ZN99" s="7"/>
      <c r="ZO99" s="7"/>
      <c r="ZP99" s="7"/>
      <c r="ZQ99" s="7"/>
      <c r="ZR99" s="7"/>
      <c r="ZS99" s="7"/>
      <c r="ZT99" s="7"/>
      <c r="ZU99" s="7"/>
      <c r="ZV99" s="7"/>
      <c r="ZW99" s="7"/>
      <c r="ZX99" s="7"/>
      <c r="ZY99" s="7"/>
      <c r="ZZ99" s="7"/>
      <c r="AAA99" s="7"/>
      <c r="AAB99" s="7"/>
      <c r="AAC99" s="7"/>
      <c r="AAD99" s="7"/>
      <c r="AAE99" s="7"/>
      <c r="AAF99" s="7"/>
      <c r="AAG99" s="7"/>
      <c r="AAH99" s="7"/>
      <c r="AAI99" s="7"/>
      <c r="AAJ99" s="7"/>
      <c r="AAK99" s="7"/>
      <c r="AAL99" s="7"/>
      <c r="AAM99" s="7"/>
      <c r="AAN99" s="7"/>
      <c r="AAO99" s="7"/>
      <c r="AAP99" s="7"/>
      <c r="AAQ99" s="7"/>
      <c r="AAR99" s="7"/>
      <c r="AAS99" s="7"/>
      <c r="AAT99" s="7"/>
      <c r="AAU99" s="7"/>
      <c r="AAV99" s="7"/>
      <c r="AAW99" s="7"/>
      <c r="AAX99" s="7"/>
      <c r="AAY99" s="7"/>
      <c r="AAZ99" s="7"/>
      <c r="ABA99" s="7"/>
      <c r="ABB99" s="7"/>
      <c r="ABC99" s="7"/>
      <c r="ABD99" s="7"/>
      <c r="ABE99" s="7"/>
      <c r="ABF99" s="7"/>
      <c r="ABG99" s="7"/>
      <c r="ABH99" s="7"/>
      <c r="ABI99" s="7"/>
      <c r="ABJ99" s="7"/>
      <c r="ABK99" s="7"/>
      <c r="ABL99" s="7"/>
      <c r="ABM99" s="7"/>
      <c r="ABN99" s="7"/>
      <c r="ABO99" s="7"/>
      <c r="ABP99" s="7"/>
      <c r="ABQ99" s="7"/>
      <c r="ABR99" s="7"/>
      <c r="ABS99" s="7"/>
      <c r="ABT99" s="7"/>
      <c r="ABU99" s="7"/>
      <c r="ABV99" s="7"/>
      <c r="ABW99" s="7"/>
      <c r="ABX99" s="7"/>
      <c r="ABY99" s="7"/>
      <c r="ABZ99" s="7"/>
      <c r="ACA99" s="7"/>
      <c r="ACB99" s="7"/>
      <c r="ACC99" s="7"/>
      <c r="ACD99" s="7"/>
      <c r="ACE99" s="7"/>
      <c r="ACF99" s="7"/>
      <c r="ACG99" s="7"/>
      <c r="ACH99" s="7"/>
      <c r="ACI99" s="7"/>
      <c r="ACJ99" s="7"/>
      <c r="ACK99" s="7"/>
      <c r="ACL99" s="7"/>
      <c r="ACM99" s="7"/>
      <c r="ACN99" s="7"/>
      <c r="ACO99" s="7"/>
      <c r="ACP99" s="7"/>
      <c r="ACQ99" s="7"/>
      <c r="ACR99" s="7"/>
      <c r="ACS99" s="7"/>
      <c r="ACT99" s="7"/>
      <c r="ACU99" s="7"/>
      <c r="ACV99" s="7"/>
      <c r="ACW99" s="7"/>
      <c r="ACX99" s="7"/>
      <c r="ACY99" s="7"/>
      <c r="ACZ99" s="7"/>
      <c r="ADA99" s="7"/>
      <c r="ADB99" s="7"/>
      <c r="ADC99" s="7"/>
      <c r="ADD99" s="7"/>
      <c r="ADE99" s="7"/>
      <c r="ADF99" s="7"/>
      <c r="ADG99" s="7"/>
      <c r="ADH99" s="7"/>
      <c r="ADI99" s="7"/>
      <c r="ADJ99" s="7"/>
      <c r="ADK99" s="7"/>
      <c r="ADL99" s="7"/>
      <c r="ADM99" s="7"/>
      <c r="ADN99" s="7"/>
      <c r="ADO99" s="7"/>
      <c r="ADP99" s="7"/>
      <c r="ADQ99" s="7"/>
      <c r="ADR99" s="7"/>
      <c r="ADS99" s="7"/>
      <c r="ADT99" s="7"/>
      <c r="ADU99" s="7"/>
      <c r="ADV99" s="7"/>
      <c r="ADW99" s="7"/>
      <c r="ADX99" s="7"/>
      <c r="ADY99" s="7"/>
      <c r="ADZ99" s="7"/>
      <c r="AEA99" s="7"/>
      <c r="AEB99" s="7"/>
      <c r="AEC99" s="7"/>
      <c r="AED99" s="7"/>
      <c r="AEE99" s="7"/>
      <c r="AEF99" s="7"/>
      <c r="AEG99" s="7"/>
      <c r="AEH99" s="7"/>
      <c r="AEI99" s="7"/>
      <c r="AEJ99" s="7"/>
      <c r="AEK99" s="7"/>
      <c r="AEL99" s="7"/>
      <c r="AEM99" s="7"/>
      <c r="AEN99" s="7"/>
      <c r="AEO99" s="7"/>
      <c r="AEP99" s="7"/>
      <c r="AEQ99" s="7"/>
      <c r="AER99" s="7"/>
      <c r="AES99" s="7"/>
      <c r="AET99" s="7"/>
      <c r="AEU99" s="7"/>
      <c r="AEV99" s="7"/>
      <c r="AEW99" s="7"/>
      <c r="AEX99" s="7"/>
      <c r="AEY99" s="7"/>
      <c r="AEZ99" s="7"/>
      <c r="AFA99" s="7"/>
      <c r="AFB99" s="7"/>
      <c r="AFC99" s="7"/>
      <c r="AFD99" s="7"/>
      <c r="AFE99" s="7"/>
      <c r="AFF99" s="7"/>
      <c r="AFG99" s="7"/>
      <c r="AFH99" s="7"/>
      <c r="AFI99" s="7"/>
      <c r="AFJ99" s="7"/>
      <c r="AFK99" s="7"/>
      <c r="AFL99" s="7"/>
      <c r="AFM99" s="7"/>
      <c r="AFN99" s="7"/>
      <c r="AFO99" s="7"/>
      <c r="AFP99" s="7"/>
      <c r="AFQ99" s="7"/>
      <c r="AFR99" s="7"/>
      <c r="AFS99" s="7"/>
      <c r="AFT99" s="7"/>
      <c r="AFU99" s="7"/>
      <c r="AFV99" s="7"/>
      <c r="AFW99" s="7"/>
      <c r="AFX99" s="7"/>
      <c r="AFY99" s="7"/>
      <c r="AFZ99" s="7"/>
      <c r="AGA99" s="7"/>
      <c r="AGB99" s="7"/>
      <c r="AGC99" s="7"/>
      <c r="AGD99" s="7"/>
      <c r="AGE99" s="7"/>
      <c r="AGF99" s="7"/>
      <c r="AGG99" s="7"/>
      <c r="AGH99" s="7"/>
      <c r="AGI99" s="7"/>
      <c r="AGJ99" s="7"/>
      <c r="AGK99" s="7"/>
      <c r="AGL99" s="7"/>
      <c r="AGM99" s="7"/>
      <c r="AGN99" s="7"/>
      <c r="AGO99" s="7"/>
      <c r="AGP99" s="7"/>
      <c r="AGQ99" s="7"/>
      <c r="AGR99" s="7"/>
      <c r="AGS99" s="7"/>
      <c r="AGT99" s="7"/>
      <c r="AGU99" s="7"/>
      <c r="AGV99" s="7"/>
      <c r="AGW99" s="7"/>
      <c r="AGX99" s="7"/>
      <c r="AGY99" s="7"/>
      <c r="AGZ99" s="7"/>
      <c r="AHA99" s="7"/>
      <c r="AHB99" s="7"/>
      <c r="AHC99" s="7"/>
      <c r="AHD99" s="7"/>
      <c r="AHE99" s="7"/>
      <c r="AHF99" s="7"/>
      <c r="AHG99" s="7"/>
      <c r="AHH99" s="7"/>
      <c r="AHI99" s="7"/>
      <c r="AHJ99" s="7"/>
      <c r="AHK99" s="7"/>
      <c r="AHL99" s="7"/>
      <c r="AHM99" s="7"/>
      <c r="AHN99" s="7"/>
      <c r="AHO99" s="7"/>
      <c r="AHP99" s="7"/>
      <c r="AHQ99" s="7"/>
      <c r="AHR99" s="7"/>
      <c r="AHS99" s="7"/>
      <c r="AHT99" s="7"/>
      <c r="AHU99" s="7"/>
      <c r="AHV99" s="7"/>
      <c r="AHW99" s="7"/>
      <c r="AHX99" s="7"/>
      <c r="AHY99" s="7"/>
      <c r="AHZ99" s="7"/>
      <c r="AIA99" s="7"/>
      <c r="AIB99" s="7"/>
      <c r="AIC99" s="7"/>
      <c r="AID99" s="7"/>
      <c r="AIE99" s="7"/>
      <c r="AIF99" s="7"/>
      <c r="AIG99" s="7"/>
      <c r="AIH99" s="7"/>
      <c r="AII99" s="7"/>
      <c r="AIJ99" s="7"/>
      <c r="AIK99" s="7"/>
      <c r="AIL99" s="7"/>
      <c r="AIM99" s="7"/>
      <c r="AIN99" s="7"/>
      <c r="AIO99" s="7"/>
      <c r="AIP99" s="7"/>
      <c r="AIQ99" s="7"/>
      <c r="AIR99" s="7"/>
      <c r="AIS99" s="7"/>
      <c r="AIT99" s="7"/>
      <c r="AIU99" s="7"/>
      <c r="AIV99" s="7"/>
      <c r="AIW99" s="7"/>
      <c r="AIX99" s="7"/>
      <c r="AIY99" s="7"/>
      <c r="AIZ99" s="7"/>
      <c r="AJA99" s="7"/>
      <c r="AJB99" s="7"/>
      <c r="AJC99" s="7"/>
      <c r="AJD99" s="7"/>
      <c r="AJE99" s="7"/>
      <c r="AJF99" s="7"/>
      <c r="AJG99" s="7"/>
      <c r="AJH99" s="7"/>
      <c r="AJI99" s="7"/>
      <c r="AJJ99" s="7"/>
      <c r="AJK99" s="7"/>
      <c r="AJL99" s="7"/>
      <c r="AJM99" s="7"/>
      <c r="AJN99" s="7"/>
      <c r="AJO99" s="7"/>
      <c r="AJP99" s="7"/>
      <c r="AJQ99" s="7"/>
      <c r="AJR99" s="7"/>
      <c r="AJS99" s="7"/>
      <c r="AJT99" s="7"/>
      <c r="AJU99" s="7"/>
      <c r="AJV99" s="7"/>
      <c r="AJW99" s="7"/>
      <c r="AJX99" s="7"/>
      <c r="AJY99" s="7"/>
      <c r="AJZ99" s="7"/>
      <c r="AKA99" s="7"/>
      <c r="AKB99" s="7"/>
      <c r="AKC99" s="7"/>
      <c r="AKD99" s="7"/>
      <c r="AKE99" s="7"/>
      <c r="AKF99" s="7"/>
      <c r="AKG99" s="7"/>
      <c r="AKH99" s="7"/>
      <c r="AKI99" s="7"/>
      <c r="AKJ99" s="7"/>
      <c r="AKK99" s="7"/>
      <c r="AKL99" s="7"/>
      <c r="AKM99" s="7"/>
      <c r="AKN99" s="7"/>
      <c r="AKO99" s="7"/>
      <c r="AKP99" s="7"/>
      <c r="AKQ99" s="7"/>
      <c r="AKR99" s="7"/>
      <c r="AKS99" s="7"/>
      <c r="AKT99" s="7"/>
      <c r="AKU99" s="7"/>
      <c r="AKV99" s="7"/>
      <c r="AKW99" s="7"/>
      <c r="AKX99" s="7"/>
      <c r="AKY99" s="7"/>
      <c r="AKZ99" s="7"/>
      <c r="ALA99" s="7"/>
      <c r="ALB99" s="7"/>
      <c r="ALC99" s="7"/>
      <c r="ALD99" s="7"/>
      <c r="ALE99" s="7"/>
      <c r="ALF99" s="7"/>
      <c r="ALG99" s="7"/>
      <c r="ALH99" s="7"/>
      <c r="ALI99" s="7"/>
      <c r="ALJ99" s="7"/>
      <c r="ALK99" s="7"/>
      <c r="ALL99" s="7"/>
      <c r="ALM99" s="7"/>
      <c r="ALN99" s="7"/>
      <c r="ALO99" s="7"/>
      <c r="ALP99" s="7"/>
      <c r="ALQ99" s="7"/>
      <c r="ALR99" s="7"/>
      <c r="ALS99" s="7"/>
      <c r="ALT99" s="7"/>
      <c r="ALU99" s="7"/>
      <c r="ALV99" s="7"/>
      <c r="ALW99" s="7"/>
      <c r="ALX99" s="7"/>
      <c r="ALY99" s="7"/>
      <c r="ALZ99" s="7"/>
      <c r="AMA99" s="7"/>
      <c r="AMB99" s="7"/>
      <c r="AMC99" s="7"/>
      <c r="AMD99" s="7"/>
      <c r="AME99" s="7"/>
      <c r="AMF99" s="7"/>
      <c r="AMG99" s="7"/>
      <c r="AMH99" s="7"/>
      <c r="AMI99" s="7"/>
      <c r="AMJ99" s="7"/>
      <c r="AMK99" s="7"/>
      <c r="AML99" s="7"/>
      <c r="AMM99" s="7"/>
      <c r="AMN99" s="7"/>
      <c r="AMO99" s="7"/>
      <c r="AMP99" s="7"/>
      <c r="AMQ99" s="7"/>
      <c r="AMR99" s="7"/>
      <c r="AMS99" s="7"/>
      <c r="AMT99" s="7"/>
      <c r="AMU99" s="7"/>
      <c r="AMV99" s="7"/>
      <c r="AMW99" s="7"/>
      <c r="AMX99" s="7"/>
      <c r="AMY99" s="7"/>
      <c r="AMZ99" s="7"/>
      <c r="ANA99" s="7"/>
      <c r="ANB99" s="7"/>
      <c r="ANC99" s="7"/>
      <c r="AND99" s="7"/>
      <c r="ANE99" s="7"/>
      <c r="ANF99" s="7"/>
      <c r="ANG99" s="7"/>
      <c r="ANH99" s="7"/>
      <c r="ANI99" s="7"/>
      <c r="ANJ99" s="7"/>
      <c r="ANK99" s="7"/>
      <c r="ANL99" s="7"/>
      <c r="ANM99" s="7"/>
      <c r="ANN99" s="7"/>
      <c r="ANO99" s="7"/>
      <c r="ANP99" s="7"/>
      <c r="ANQ99" s="7"/>
      <c r="ANR99" s="7"/>
      <c r="ANS99" s="7"/>
      <c r="ANT99" s="7"/>
      <c r="ANU99" s="7"/>
      <c r="ANV99" s="7"/>
      <c r="ANW99" s="7"/>
      <c r="ANX99" s="7"/>
      <c r="ANY99" s="7"/>
      <c r="ANZ99" s="7"/>
      <c r="AOA99" s="7"/>
      <c r="AOB99" s="7"/>
      <c r="AOC99" s="7"/>
      <c r="AOD99" s="7"/>
      <c r="AOE99" s="7"/>
      <c r="AOF99" s="7"/>
      <c r="AOG99" s="7"/>
      <c r="AOH99" s="7"/>
      <c r="AOI99" s="7"/>
      <c r="AOJ99" s="7"/>
      <c r="AOK99" s="7"/>
      <c r="AOL99" s="7"/>
      <c r="AOM99" s="7"/>
      <c r="AON99" s="7"/>
      <c r="AOO99" s="7"/>
      <c r="AOP99" s="7"/>
      <c r="AOQ99" s="7"/>
      <c r="AOR99" s="7"/>
      <c r="AOS99" s="7"/>
      <c r="AOT99" s="7"/>
      <c r="AOU99" s="7"/>
      <c r="AOV99" s="7"/>
      <c r="AOW99" s="7"/>
      <c r="AOX99" s="7"/>
      <c r="AOY99" s="7"/>
      <c r="AOZ99" s="7"/>
      <c r="APA99" s="7"/>
      <c r="APB99" s="7"/>
      <c r="APC99" s="7"/>
      <c r="APD99" s="7"/>
      <c r="APE99" s="7"/>
      <c r="APF99" s="7"/>
      <c r="APG99" s="7"/>
      <c r="APH99" s="7"/>
      <c r="API99" s="7"/>
      <c r="APJ99" s="7"/>
      <c r="APK99" s="7"/>
      <c r="APL99" s="7"/>
      <c r="APM99" s="7"/>
      <c r="APN99" s="7"/>
      <c r="APO99" s="7"/>
      <c r="APP99" s="7"/>
      <c r="APQ99" s="7"/>
      <c r="APR99" s="7"/>
      <c r="APS99" s="7"/>
      <c r="APT99" s="7"/>
      <c r="APU99" s="7"/>
      <c r="APV99" s="7"/>
      <c r="APW99" s="7"/>
      <c r="APX99" s="7"/>
      <c r="APY99" s="7"/>
      <c r="APZ99" s="7"/>
      <c r="AQA99" s="7"/>
      <c r="AQB99" s="7"/>
      <c r="AQC99" s="7"/>
      <c r="AQD99" s="7"/>
      <c r="AQE99" s="7"/>
      <c r="AQF99" s="7"/>
      <c r="AQG99" s="7"/>
      <c r="AQH99" s="7"/>
      <c r="AQI99" s="7"/>
      <c r="AQJ99" s="7"/>
      <c r="AQK99" s="7"/>
      <c r="AQL99" s="7"/>
      <c r="AQM99" s="7"/>
      <c r="AQN99" s="7"/>
      <c r="AQO99" s="7"/>
      <c r="AQP99" s="7"/>
      <c r="AQQ99" s="7"/>
      <c r="AQR99" s="7"/>
      <c r="AQS99" s="7"/>
      <c r="AQT99" s="7"/>
      <c r="AQU99" s="7"/>
      <c r="AQV99" s="7"/>
      <c r="AQW99" s="7"/>
      <c r="AQX99" s="7"/>
      <c r="AQY99" s="7"/>
      <c r="AQZ99" s="7"/>
      <c r="ARA99" s="7"/>
      <c r="ARB99" s="7"/>
      <c r="ARC99" s="7"/>
      <c r="ARD99" s="7"/>
      <c r="ARE99" s="7"/>
      <c r="ARF99" s="7"/>
      <c r="ARG99" s="7"/>
      <c r="ARH99" s="7"/>
      <c r="ARI99" s="7"/>
      <c r="ARJ99" s="7"/>
      <c r="ARK99" s="7"/>
      <c r="ARL99" s="7"/>
      <c r="ARM99" s="7"/>
      <c r="ARN99" s="7"/>
      <c r="ARO99" s="7"/>
      <c r="ARP99" s="7"/>
      <c r="ARQ99" s="7"/>
      <c r="ARR99" s="7"/>
      <c r="ARS99" s="7"/>
      <c r="ART99" s="7"/>
      <c r="ARU99" s="7"/>
      <c r="ARV99" s="7"/>
      <c r="ARW99" s="7"/>
      <c r="ARX99" s="7"/>
      <c r="ARY99" s="7"/>
      <c r="ARZ99" s="7"/>
      <c r="ASA99" s="7"/>
      <c r="ASB99" s="7"/>
      <c r="ASC99" s="7"/>
      <c r="ASD99" s="7"/>
      <c r="ASE99" s="7"/>
      <c r="ASF99" s="7"/>
      <c r="ASG99" s="7"/>
      <c r="ASH99" s="7"/>
      <c r="ASI99" s="7"/>
      <c r="ASJ99" s="7"/>
      <c r="ASK99" s="7"/>
      <c r="ASL99" s="7"/>
      <c r="ASM99" s="7"/>
      <c r="ASN99" s="7"/>
      <c r="ASO99" s="7"/>
      <c r="ASP99" s="7"/>
      <c r="ASQ99" s="7"/>
      <c r="ASR99" s="7"/>
      <c r="ASS99" s="7"/>
      <c r="AST99" s="7"/>
      <c r="ASU99" s="7"/>
      <c r="ASV99" s="7"/>
      <c r="ASW99" s="7"/>
      <c r="ASX99" s="7"/>
      <c r="ASY99" s="7"/>
      <c r="ASZ99" s="7"/>
      <c r="ATA99" s="7"/>
      <c r="ATB99" s="7"/>
      <c r="ATC99" s="7"/>
      <c r="ATD99" s="7"/>
      <c r="ATE99" s="7"/>
      <c r="ATF99" s="7"/>
      <c r="ATG99" s="7"/>
      <c r="ATH99" s="7"/>
      <c r="ATI99" s="7"/>
      <c r="ATJ99" s="7"/>
      <c r="ATK99" s="7"/>
      <c r="ATL99" s="7"/>
      <c r="ATM99" s="7"/>
      <c r="ATN99" s="7"/>
      <c r="ATO99" s="7"/>
      <c r="ATP99" s="7"/>
      <c r="ATQ99" s="7"/>
      <c r="ATR99" s="7"/>
      <c r="ATS99" s="7"/>
      <c r="ATT99" s="7"/>
      <c r="ATU99" s="7"/>
      <c r="ATV99" s="7"/>
      <c r="ATW99" s="7"/>
      <c r="ATX99" s="7"/>
      <c r="ATY99" s="7"/>
      <c r="ATZ99" s="7"/>
      <c r="AUA99" s="7"/>
      <c r="AUB99" s="7"/>
      <c r="AUC99" s="7"/>
      <c r="AUD99" s="7"/>
      <c r="AUE99" s="7"/>
      <c r="AUF99" s="7"/>
      <c r="AUG99" s="7"/>
      <c r="AUH99" s="7"/>
      <c r="AUI99" s="7"/>
      <c r="AUJ99" s="7"/>
      <c r="AUK99" s="7"/>
      <c r="AUL99" s="7"/>
      <c r="AUM99" s="7"/>
      <c r="AUN99" s="7"/>
      <c r="AUO99" s="7"/>
      <c r="AUP99" s="7"/>
      <c r="AUQ99" s="7"/>
      <c r="AUR99" s="7"/>
      <c r="AUS99" s="7"/>
      <c r="AUT99" s="7"/>
      <c r="AUU99" s="7"/>
      <c r="AUV99" s="7"/>
      <c r="AUW99" s="7"/>
      <c r="AUX99" s="7"/>
      <c r="AUY99" s="7"/>
      <c r="AUZ99" s="7"/>
      <c r="AVA99" s="7"/>
      <c r="AVB99" s="7"/>
      <c r="AVC99" s="7"/>
      <c r="AVD99" s="7"/>
      <c r="AVE99" s="7"/>
      <c r="AVF99" s="7"/>
      <c r="AVG99" s="7"/>
      <c r="AVH99" s="7"/>
      <c r="AVI99" s="7"/>
      <c r="AVJ99" s="7"/>
      <c r="AVK99" s="7"/>
      <c r="AVL99" s="7"/>
      <c r="AVM99" s="7"/>
      <c r="AVN99" s="7"/>
      <c r="AVO99" s="7"/>
      <c r="AVP99" s="7"/>
      <c r="AVQ99" s="7"/>
      <c r="AVR99" s="7"/>
      <c r="AVS99" s="7"/>
      <c r="AVT99" s="7"/>
      <c r="AVU99" s="7"/>
      <c r="AVV99" s="7"/>
      <c r="AVW99" s="7"/>
      <c r="AVX99" s="7"/>
      <c r="AVY99" s="7"/>
      <c r="AVZ99" s="7"/>
      <c r="AWA99" s="7"/>
      <c r="AWB99" s="7"/>
      <c r="AWC99" s="7"/>
      <c r="AWD99" s="7"/>
      <c r="AWE99" s="7"/>
      <c r="AWF99" s="7"/>
      <c r="AWG99" s="7"/>
      <c r="AWH99" s="7"/>
      <c r="AWI99" s="7"/>
      <c r="AWJ99" s="7"/>
      <c r="AWK99" s="7"/>
      <c r="AWL99" s="7"/>
      <c r="AWM99" s="7"/>
      <c r="AWN99" s="7"/>
      <c r="AWO99" s="7"/>
      <c r="AWP99" s="7"/>
      <c r="AWQ99" s="7"/>
      <c r="AWR99" s="7"/>
      <c r="AWS99" s="7"/>
      <c r="AWT99" s="7"/>
      <c r="AWU99" s="7"/>
      <c r="AWV99" s="7"/>
      <c r="AWW99" s="7"/>
      <c r="AWX99" s="7"/>
    </row>
    <row r="100" spans="1:1298" s="6" customFormat="1" ht="18.75" x14ac:dyDescent="0.25">
      <c r="A100" s="1" t="s">
        <v>226</v>
      </c>
      <c r="B100" s="34">
        <v>17441.509999999998</v>
      </c>
      <c r="C100" s="35">
        <f>B100*C104/B104</f>
        <v>372.95547207854503</v>
      </c>
      <c r="D100" s="43"/>
      <c r="E100" s="37"/>
    </row>
    <row r="101" spans="1:1298" s="6" customFormat="1" ht="18.75" x14ac:dyDescent="0.25">
      <c r="A101" s="1" t="s">
        <v>236</v>
      </c>
      <c r="B101" s="34">
        <v>2406.13</v>
      </c>
      <c r="C101" s="35">
        <f>B101*C104/B104</f>
        <v>51.450783219592211</v>
      </c>
      <c r="D101" s="42">
        <v>24</v>
      </c>
      <c r="E101" s="37">
        <f>D101*E104/D104</f>
        <v>67.462325581395348</v>
      </c>
    </row>
    <row r="102" spans="1:1298" s="6" customFormat="1" ht="18.75" x14ac:dyDescent="0.25">
      <c r="A102" s="1" t="s">
        <v>228</v>
      </c>
      <c r="B102" s="34">
        <v>1761.37</v>
      </c>
      <c r="C102" s="35">
        <f>B102*C104/B104</f>
        <v>37.66374470186279</v>
      </c>
      <c r="D102" s="42">
        <v>108</v>
      </c>
      <c r="E102" s="37">
        <f>D102*E104/D104</f>
        <v>303.58046511627907</v>
      </c>
    </row>
    <row r="103" spans="1:1298" s="6" customFormat="1" ht="18.75" x14ac:dyDescent="0.25">
      <c r="A103" s="1" t="s">
        <v>235</v>
      </c>
      <c r="B103" s="34"/>
      <c r="C103" s="35"/>
      <c r="D103" s="42">
        <v>40</v>
      </c>
      <c r="E103" s="37">
        <f>D103*E104/D104</f>
        <v>112.43720930232558</v>
      </c>
    </row>
    <row r="104" spans="1:1298" s="7" customFormat="1" ht="18.75" x14ac:dyDescent="0.25">
      <c r="A104" s="4"/>
      <c r="B104" s="32">
        <f>B100+B101+B102</f>
        <v>21609.01</v>
      </c>
      <c r="C104" s="33">
        <f>184.25+129.51+148.31</f>
        <v>462.07</v>
      </c>
      <c r="D104" s="41">
        <f>SUM(D101:D103)</f>
        <v>172</v>
      </c>
      <c r="E104" s="32">
        <v>483.48</v>
      </c>
    </row>
    <row r="105" spans="1:1298" ht="18.75" x14ac:dyDescent="0.25">
      <c r="A105" s="1" t="s">
        <v>170</v>
      </c>
      <c r="B105" s="30">
        <v>4035.45</v>
      </c>
      <c r="C105" s="31">
        <f>B105*C107/B107</f>
        <v>95.809568166986921</v>
      </c>
      <c r="D105" s="40"/>
      <c r="E105" s="30"/>
    </row>
    <row r="106" spans="1:1298" ht="18.75" x14ac:dyDescent="0.25">
      <c r="A106" s="1" t="s">
        <v>171</v>
      </c>
      <c r="B106" s="30">
        <v>4791.1099999999997</v>
      </c>
      <c r="C106" s="31">
        <f>B106*C107/B107</f>
        <v>113.7504318330131</v>
      </c>
      <c r="D106" s="40"/>
      <c r="E106" s="30"/>
    </row>
    <row r="107" spans="1:1298" s="5" customFormat="1" ht="18.75" x14ac:dyDescent="0.25">
      <c r="A107" s="4"/>
      <c r="B107" s="32">
        <f>SUM(B105:B106)</f>
        <v>8826.56</v>
      </c>
      <c r="C107" s="33">
        <f>88.62+120.94</f>
        <v>209.56</v>
      </c>
      <c r="D107" s="41"/>
      <c r="E107" s="32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  <c r="IW107" s="7"/>
      <c r="IX107" s="7"/>
      <c r="IY107" s="7"/>
      <c r="IZ107" s="7"/>
      <c r="JA107" s="7"/>
      <c r="JB107" s="7"/>
      <c r="JC107" s="7"/>
      <c r="JD107" s="7"/>
      <c r="JE107" s="7"/>
      <c r="JF107" s="7"/>
      <c r="JG107" s="7"/>
      <c r="JH107" s="7"/>
      <c r="JI107" s="7"/>
      <c r="JJ107" s="7"/>
      <c r="JK107" s="7"/>
      <c r="JL107" s="7"/>
      <c r="JM107" s="7"/>
      <c r="JN107" s="7"/>
      <c r="JO107" s="7"/>
      <c r="JP107" s="7"/>
      <c r="JQ107" s="7"/>
      <c r="JR107" s="7"/>
      <c r="JS107" s="7"/>
      <c r="JT107" s="7"/>
      <c r="JU107" s="7"/>
      <c r="JV107" s="7"/>
      <c r="JW107" s="7"/>
      <c r="JX107" s="7"/>
      <c r="JY107" s="7"/>
      <c r="JZ107" s="7"/>
      <c r="KA107" s="7"/>
      <c r="KB107" s="7"/>
      <c r="KC107" s="7"/>
      <c r="KD107" s="7"/>
      <c r="KE107" s="7"/>
      <c r="KF107" s="7"/>
      <c r="KG107" s="7"/>
      <c r="KH107" s="7"/>
      <c r="KI107" s="7"/>
      <c r="KJ107" s="7"/>
      <c r="KK107" s="7"/>
      <c r="KL107" s="7"/>
      <c r="KM107" s="7"/>
      <c r="KN107" s="7"/>
      <c r="KO107" s="7"/>
      <c r="KP107" s="7"/>
      <c r="KQ107" s="7"/>
      <c r="KR107" s="7"/>
      <c r="KS107" s="7"/>
      <c r="KT107" s="7"/>
      <c r="KU107" s="7"/>
      <c r="KV107" s="7"/>
      <c r="KW107" s="7"/>
      <c r="KX107" s="7"/>
      <c r="KY107" s="7"/>
      <c r="KZ107" s="7"/>
      <c r="LA107" s="7"/>
      <c r="LB107" s="7"/>
      <c r="LC107" s="7"/>
      <c r="LD107" s="7"/>
      <c r="LE107" s="7"/>
      <c r="LF107" s="7"/>
      <c r="LG107" s="7"/>
      <c r="LH107" s="7"/>
      <c r="LI107" s="7"/>
      <c r="LJ107" s="7"/>
      <c r="LK107" s="7"/>
      <c r="LL107" s="7"/>
      <c r="LM107" s="7"/>
      <c r="LN107" s="7"/>
      <c r="LO107" s="7"/>
      <c r="LP107" s="7"/>
      <c r="LQ107" s="7"/>
      <c r="LR107" s="7"/>
      <c r="LS107" s="7"/>
      <c r="LT107" s="7"/>
      <c r="LU107" s="7"/>
      <c r="LV107" s="7"/>
      <c r="LW107" s="7"/>
      <c r="LX107" s="7"/>
      <c r="LY107" s="7"/>
      <c r="LZ107" s="7"/>
      <c r="MA107" s="7"/>
      <c r="MB107" s="7"/>
      <c r="MC107" s="7"/>
      <c r="MD107" s="7"/>
      <c r="ME107" s="7"/>
      <c r="MF107" s="7"/>
      <c r="MG107" s="7"/>
      <c r="MH107" s="7"/>
      <c r="MI107" s="7"/>
      <c r="MJ107" s="7"/>
      <c r="MK107" s="7"/>
      <c r="ML107" s="7"/>
      <c r="MM107" s="7"/>
      <c r="MN107" s="7"/>
      <c r="MO107" s="7"/>
      <c r="MP107" s="7"/>
      <c r="MQ107" s="7"/>
      <c r="MR107" s="7"/>
      <c r="MS107" s="7"/>
      <c r="MT107" s="7"/>
      <c r="MU107" s="7"/>
      <c r="MV107" s="7"/>
      <c r="MW107" s="7"/>
      <c r="MX107" s="7"/>
      <c r="MY107" s="7"/>
      <c r="MZ107" s="7"/>
      <c r="NA107" s="7"/>
      <c r="NB107" s="7"/>
      <c r="NC107" s="7"/>
      <c r="ND107" s="7"/>
      <c r="NE107" s="7"/>
      <c r="NF107" s="7"/>
      <c r="NG107" s="7"/>
      <c r="NH107" s="7"/>
      <c r="NI107" s="7"/>
      <c r="NJ107" s="7"/>
      <c r="NK107" s="7"/>
      <c r="NL107" s="7"/>
      <c r="NM107" s="7"/>
      <c r="NN107" s="7"/>
      <c r="NO107" s="7"/>
      <c r="NP107" s="7"/>
      <c r="NQ107" s="7"/>
      <c r="NR107" s="7"/>
      <c r="NS107" s="7"/>
      <c r="NT107" s="7"/>
      <c r="NU107" s="7"/>
      <c r="NV107" s="7"/>
      <c r="NW107" s="7"/>
      <c r="NX107" s="7"/>
      <c r="NY107" s="7"/>
      <c r="NZ107" s="7"/>
      <c r="OA107" s="7"/>
      <c r="OB107" s="7"/>
      <c r="OC107" s="7"/>
      <c r="OD107" s="7"/>
      <c r="OE107" s="7"/>
      <c r="OF107" s="7"/>
      <c r="OG107" s="7"/>
      <c r="OH107" s="7"/>
      <c r="OI107" s="7"/>
      <c r="OJ107" s="7"/>
      <c r="OK107" s="7"/>
      <c r="OL107" s="7"/>
      <c r="OM107" s="7"/>
      <c r="ON107" s="7"/>
      <c r="OO107" s="7"/>
      <c r="OP107" s="7"/>
      <c r="OQ107" s="7"/>
      <c r="OR107" s="7"/>
      <c r="OS107" s="7"/>
      <c r="OT107" s="7"/>
      <c r="OU107" s="7"/>
      <c r="OV107" s="7"/>
      <c r="OW107" s="7"/>
      <c r="OX107" s="7"/>
      <c r="OY107" s="7"/>
      <c r="OZ107" s="7"/>
      <c r="PA107" s="7"/>
      <c r="PB107" s="7"/>
      <c r="PC107" s="7"/>
      <c r="PD107" s="7"/>
      <c r="PE107" s="7"/>
      <c r="PF107" s="7"/>
      <c r="PG107" s="7"/>
      <c r="PH107" s="7"/>
      <c r="PI107" s="7"/>
      <c r="PJ107" s="7"/>
      <c r="PK107" s="7"/>
      <c r="PL107" s="7"/>
      <c r="PM107" s="7"/>
      <c r="PN107" s="7"/>
      <c r="PO107" s="7"/>
      <c r="PP107" s="7"/>
      <c r="PQ107" s="7"/>
      <c r="PR107" s="7"/>
      <c r="PS107" s="7"/>
      <c r="PT107" s="7"/>
      <c r="PU107" s="7"/>
      <c r="PV107" s="7"/>
      <c r="PW107" s="7"/>
      <c r="PX107" s="7"/>
      <c r="PY107" s="7"/>
      <c r="PZ107" s="7"/>
      <c r="QA107" s="7"/>
      <c r="QB107" s="7"/>
      <c r="QC107" s="7"/>
      <c r="QD107" s="7"/>
      <c r="QE107" s="7"/>
      <c r="QF107" s="7"/>
      <c r="QG107" s="7"/>
      <c r="QH107" s="7"/>
      <c r="QI107" s="7"/>
      <c r="QJ107" s="7"/>
      <c r="QK107" s="7"/>
      <c r="QL107" s="7"/>
      <c r="QM107" s="7"/>
      <c r="QN107" s="7"/>
      <c r="QO107" s="7"/>
      <c r="QP107" s="7"/>
      <c r="QQ107" s="7"/>
      <c r="QR107" s="7"/>
      <c r="QS107" s="7"/>
      <c r="QT107" s="7"/>
      <c r="QU107" s="7"/>
      <c r="QV107" s="7"/>
      <c r="QW107" s="7"/>
      <c r="QX107" s="7"/>
      <c r="QY107" s="7"/>
      <c r="QZ107" s="7"/>
      <c r="RA107" s="7"/>
      <c r="RB107" s="7"/>
      <c r="RC107" s="7"/>
      <c r="RD107" s="7"/>
      <c r="RE107" s="7"/>
      <c r="RF107" s="7"/>
      <c r="RG107" s="7"/>
      <c r="RH107" s="7"/>
      <c r="RI107" s="7"/>
      <c r="RJ107" s="7"/>
      <c r="RK107" s="7"/>
      <c r="RL107" s="7"/>
      <c r="RM107" s="7"/>
      <c r="RN107" s="7"/>
      <c r="RO107" s="7"/>
      <c r="RP107" s="7"/>
      <c r="RQ107" s="7"/>
      <c r="RR107" s="7"/>
      <c r="RS107" s="7"/>
      <c r="RT107" s="7"/>
      <c r="RU107" s="7"/>
      <c r="RV107" s="7"/>
      <c r="RW107" s="7"/>
      <c r="RX107" s="7"/>
      <c r="RY107" s="7"/>
      <c r="RZ107" s="7"/>
      <c r="SA107" s="7"/>
      <c r="SB107" s="7"/>
      <c r="SC107" s="7"/>
      <c r="SD107" s="7"/>
      <c r="SE107" s="7"/>
      <c r="SF107" s="7"/>
      <c r="SG107" s="7"/>
      <c r="SH107" s="7"/>
      <c r="SI107" s="7"/>
      <c r="SJ107" s="7"/>
      <c r="SK107" s="7"/>
      <c r="SL107" s="7"/>
      <c r="SM107" s="7"/>
      <c r="SN107" s="7"/>
      <c r="SO107" s="7"/>
      <c r="SP107" s="7"/>
      <c r="SQ107" s="7"/>
      <c r="SR107" s="7"/>
      <c r="SS107" s="7"/>
      <c r="ST107" s="7"/>
      <c r="SU107" s="7"/>
      <c r="SV107" s="7"/>
      <c r="SW107" s="7"/>
      <c r="SX107" s="7"/>
      <c r="SY107" s="7"/>
      <c r="SZ107" s="7"/>
      <c r="TA107" s="7"/>
      <c r="TB107" s="7"/>
      <c r="TC107" s="7"/>
      <c r="TD107" s="7"/>
      <c r="TE107" s="7"/>
      <c r="TF107" s="7"/>
      <c r="TG107" s="7"/>
      <c r="TH107" s="7"/>
      <c r="TI107" s="7"/>
      <c r="TJ107" s="7"/>
      <c r="TK107" s="7"/>
      <c r="TL107" s="7"/>
      <c r="TM107" s="7"/>
      <c r="TN107" s="7"/>
      <c r="TO107" s="7"/>
      <c r="TP107" s="7"/>
      <c r="TQ107" s="7"/>
      <c r="TR107" s="7"/>
      <c r="TS107" s="7"/>
      <c r="TT107" s="7"/>
      <c r="TU107" s="7"/>
      <c r="TV107" s="7"/>
      <c r="TW107" s="7"/>
      <c r="TX107" s="7"/>
      <c r="TY107" s="7"/>
      <c r="TZ107" s="7"/>
      <c r="UA107" s="7"/>
      <c r="UB107" s="7"/>
      <c r="UC107" s="7"/>
      <c r="UD107" s="7"/>
      <c r="UE107" s="7"/>
      <c r="UF107" s="7"/>
      <c r="UG107" s="7"/>
      <c r="UH107" s="7"/>
      <c r="UI107" s="7"/>
      <c r="UJ107" s="7"/>
      <c r="UK107" s="7"/>
      <c r="UL107" s="7"/>
      <c r="UM107" s="7"/>
      <c r="UN107" s="7"/>
      <c r="UO107" s="7"/>
      <c r="UP107" s="7"/>
      <c r="UQ107" s="7"/>
      <c r="UR107" s="7"/>
      <c r="US107" s="7"/>
      <c r="UT107" s="7"/>
      <c r="UU107" s="7"/>
      <c r="UV107" s="7"/>
      <c r="UW107" s="7"/>
      <c r="UX107" s="7"/>
      <c r="UY107" s="7"/>
      <c r="UZ107" s="7"/>
      <c r="VA107" s="7"/>
      <c r="VB107" s="7"/>
      <c r="VC107" s="7"/>
      <c r="VD107" s="7"/>
      <c r="VE107" s="7"/>
      <c r="VF107" s="7"/>
      <c r="VG107" s="7"/>
      <c r="VH107" s="7"/>
      <c r="VI107" s="7"/>
      <c r="VJ107" s="7"/>
      <c r="VK107" s="7"/>
      <c r="VL107" s="7"/>
      <c r="VM107" s="7"/>
      <c r="VN107" s="7"/>
      <c r="VO107" s="7"/>
      <c r="VP107" s="7"/>
      <c r="VQ107" s="7"/>
      <c r="VR107" s="7"/>
      <c r="VS107" s="7"/>
      <c r="VT107" s="7"/>
      <c r="VU107" s="7"/>
      <c r="VV107" s="7"/>
      <c r="VW107" s="7"/>
      <c r="VX107" s="7"/>
      <c r="VY107" s="7"/>
      <c r="VZ107" s="7"/>
      <c r="WA107" s="7"/>
      <c r="WB107" s="7"/>
      <c r="WC107" s="7"/>
      <c r="WD107" s="7"/>
      <c r="WE107" s="7"/>
      <c r="WF107" s="7"/>
      <c r="WG107" s="7"/>
      <c r="WH107" s="7"/>
      <c r="WI107" s="7"/>
      <c r="WJ107" s="7"/>
      <c r="WK107" s="7"/>
      <c r="WL107" s="7"/>
      <c r="WM107" s="7"/>
      <c r="WN107" s="7"/>
      <c r="WO107" s="7"/>
      <c r="WP107" s="7"/>
      <c r="WQ107" s="7"/>
      <c r="WR107" s="7"/>
      <c r="WS107" s="7"/>
      <c r="WT107" s="7"/>
      <c r="WU107" s="7"/>
      <c r="WV107" s="7"/>
      <c r="WW107" s="7"/>
      <c r="WX107" s="7"/>
      <c r="WY107" s="7"/>
      <c r="WZ107" s="7"/>
      <c r="XA107" s="7"/>
      <c r="XB107" s="7"/>
      <c r="XC107" s="7"/>
      <c r="XD107" s="7"/>
      <c r="XE107" s="7"/>
      <c r="XF107" s="7"/>
      <c r="XG107" s="7"/>
      <c r="XH107" s="7"/>
      <c r="XI107" s="7"/>
      <c r="XJ107" s="7"/>
      <c r="XK107" s="7"/>
      <c r="XL107" s="7"/>
      <c r="XM107" s="7"/>
      <c r="XN107" s="7"/>
      <c r="XO107" s="7"/>
      <c r="XP107" s="7"/>
      <c r="XQ107" s="7"/>
      <c r="XR107" s="7"/>
      <c r="XS107" s="7"/>
      <c r="XT107" s="7"/>
      <c r="XU107" s="7"/>
      <c r="XV107" s="7"/>
      <c r="XW107" s="7"/>
      <c r="XX107" s="7"/>
      <c r="XY107" s="7"/>
      <c r="XZ107" s="7"/>
      <c r="YA107" s="7"/>
      <c r="YB107" s="7"/>
      <c r="YC107" s="7"/>
      <c r="YD107" s="7"/>
      <c r="YE107" s="7"/>
      <c r="YF107" s="7"/>
      <c r="YG107" s="7"/>
      <c r="YH107" s="7"/>
      <c r="YI107" s="7"/>
      <c r="YJ107" s="7"/>
      <c r="YK107" s="7"/>
      <c r="YL107" s="7"/>
      <c r="YM107" s="7"/>
      <c r="YN107" s="7"/>
      <c r="YO107" s="7"/>
      <c r="YP107" s="7"/>
      <c r="YQ107" s="7"/>
      <c r="YR107" s="7"/>
      <c r="YS107" s="7"/>
      <c r="YT107" s="7"/>
      <c r="YU107" s="7"/>
      <c r="YV107" s="7"/>
      <c r="YW107" s="7"/>
      <c r="YX107" s="7"/>
      <c r="YY107" s="7"/>
      <c r="YZ107" s="7"/>
      <c r="ZA107" s="7"/>
      <c r="ZB107" s="7"/>
      <c r="ZC107" s="7"/>
      <c r="ZD107" s="7"/>
      <c r="ZE107" s="7"/>
      <c r="ZF107" s="7"/>
      <c r="ZG107" s="7"/>
      <c r="ZH107" s="7"/>
      <c r="ZI107" s="7"/>
      <c r="ZJ107" s="7"/>
      <c r="ZK107" s="7"/>
      <c r="ZL107" s="7"/>
      <c r="ZM107" s="7"/>
      <c r="ZN107" s="7"/>
      <c r="ZO107" s="7"/>
      <c r="ZP107" s="7"/>
      <c r="ZQ107" s="7"/>
      <c r="ZR107" s="7"/>
      <c r="ZS107" s="7"/>
      <c r="ZT107" s="7"/>
      <c r="ZU107" s="7"/>
      <c r="ZV107" s="7"/>
      <c r="ZW107" s="7"/>
      <c r="ZX107" s="7"/>
      <c r="ZY107" s="7"/>
      <c r="ZZ107" s="7"/>
      <c r="AAA107" s="7"/>
      <c r="AAB107" s="7"/>
      <c r="AAC107" s="7"/>
      <c r="AAD107" s="7"/>
      <c r="AAE107" s="7"/>
      <c r="AAF107" s="7"/>
      <c r="AAG107" s="7"/>
      <c r="AAH107" s="7"/>
      <c r="AAI107" s="7"/>
      <c r="AAJ107" s="7"/>
      <c r="AAK107" s="7"/>
      <c r="AAL107" s="7"/>
      <c r="AAM107" s="7"/>
      <c r="AAN107" s="7"/>
      <c r="AAO107" s="7"/>
      <c r="AAP107" s="7"/>
      <c r="AAQ107" s="7"/>
      <c r="AAR107" s="7"/>
      <c r="AAS107" s="7"/>
      <c r="AAT107" s="7"/>
      <c r="AAU107" s="7"/>
      <c r="AAV107" s="7"/>
      <c r="AAW107" s="7"/>
      <c r="AAX107" s="7"/>
      <c r="AAY107" s="7"/>
      <c r="AAZ107" s="7"/>
      <c r="ABA107" s="7"/>
      <c r="ABB107" s="7"/>
      <c r="ABC107" s="7"/>
      <c r="ABD107" s="7"/>
      <c r="ABE107" s="7"/>
      <c r="ABF107" s="7"/>
      <c r="ABG107" s="7"/>
      <c r="ABH107" s="7"/>
      <c r="ABI107" s="7"/>
      <c r="ABJ107" s="7"/>
      <c r="ABK107" s="7"/>
      <c r="ABL107" s="7"/>
      <c r="ABM107" s="7"/>
      <c r="ABN107" s="7"/>
      <c r="ABO107" s="7"/>
      <c r="ABP107" s="7"/>
      <c r="ABQ107" s="7"/>
      <c r="ABR107" s="7"/>
      <c r="ABS107" s="7"/>
      <c r="ABT107" s="7"/>
      <c r="ABU107" s="7"/>
      <c r="ABV107" s="7"/>
      <c r="ABW107" s="7"/>
      <c r="ABX107" s="7"/>
      <c r="ABY107" s="7"/>
      <c r="ABZ107" s="7"/>
      <c r="ACA107" s="7"/>
      <c r="ACB107" s="7"/>
      <c r="ACC107" s="7"/>
      <c r="ACD107" s="7"/>
      <c r="ACE107" s="7"/>
      <c r="ACF107" s="7"/>
      <c r="ACG107" s="7"/>
      <c r="ACH107" s="7"/>
      <c r="ACI107" s="7"/>
      <c r="ACJ107" s="7"/>
      <c r="ACK107" s="7"/>
      <c r="ACL107" s="7"/>
      <c r="ACM107" s="7"/>
      <c r="ACN107" s="7"/>
      <c r="ACO107" s="7"/>
      <c r="ACP107" s="7"/>
      <c r="ACQ107" s="7"/>
      <c r="ACR107" s="7"/>
      <c r="ACS107" s="7"/>
      <c r="ACT107" s="7"/>
      <c r="ACU107" s="7"/>
      <c r="ACV107" s="7"/>
      <c r="ACW107" s="7"/>
      <c r="ACX107" s="7"/>
      <c r="ACY107" s="7"/>
      <c r="ACZ107" s="7"/>
      <c r="ADA107" s="7"/>
      <c r="ADB107" s="7"/>
      <c r="ADC107" s="7"/>
      <c r="ADD107" s="7"/>
      <c r="ADE107" s="7"/>
      <c r="ADF107" s="7"/>
      <c r="ADG107" s="7"/>
      <c r="ADH107" s="7"/>
      <c r="ADI107" s="7"/>
      <c r="ADJ107" s="7"/>
      <c r="ADK107" s="7"/>
      <c r="ADL107" s="7"/>
      <c r="ADM107" s="7"/>
      <c r="ADN107" s="7"/>
      <c r="ADO107" s="7"/>
      <c r="ADP107" s="7"/>
      <c r="ADQ107" s="7"/>
      <c r="ADR107" s="7"/>
      <c r="ADS107" s="7"/>
      <c r="ADT107" s="7"/>
      <c r="ADU107" s="7"/>
      <c r="ADV107" s="7"/>
      <c r="ADW107" s="7"/>
      <c r="ADX107" s="7"/>
      <c r="ADY107" s="7"/>
      <c r="ADZ107" s="7"/>
      <c r="AEA107" s="7"/>
      <c r="AEB107" s="7"/>
      <c r="AEC107" s="7"/>
      <c r="AED107" s="7"/>
      <c r="AEE107" s="7"/>
      <c r="AEF107" s="7"/>
      <c r="AEG107" s="7"/>
      <c r="AEH107" s="7"/>
      <c r="AEI107" s="7"/>
      <c r="AEJ107" s="7"/>
      <c r="AEK107" s="7"/>
      <c r="AEL107" s="7"/>
      <c r="AEM107" s="7"/>
      <c r="AEN107" s="7"/>
      <c r="AEO107" s="7"/>
      <c r="AEP107" s="7"/>
      <c r="AEQ107" s="7"/>
      <c r="AER107" s="7"/>
      <c r="AES107" s="7"/>
      <c r="AET107" s="7"/>
      <c r="AEU107" s="7"/>
      <c r="AEV107" s="7"/>
      <c r="AEW107" s="7"/>
      <c r="AEX107" s="7"/>
      <c r="AEY107" s="7"/>
      <c r="AEZ107" s="7"/>
      <c r="AFA107" s="7"/>
      <c r="AFB107" s="7"/>
      <c r="AFC107" s="7"/>
      <c r="AFD107" s="7"/>
      <c r="AFE107" s="7"/>
      <c r="AFF107" s="7"/>
      <c r="AFG107" s="7"/>
      <c r="AFH107" s="7"/>
      <c r="AFI107" s="7"/>
      <c r="AFJ107" s="7"/>
      <c r="AFK107" s="7"/>
      <c r="AFL107" s="7"/>
      <c r="AFM107" s="7"/>
      <c r="AFN107" s="7"/>
      <c r="AFO107" s="7"/>
      <c r="AFP107" s="7"/>
      <c r="AFQ107" s="7"/>
      <c r="AFR107" s="7"/>
      <c r="AFS107" s="7"/>
      <c r="AFT107" s="7"/>
      <c r="AFU107" s="7"/>
      <c r="AFV107" s="7"/>
      <c r="AFW107" s="7"/>
      <c r="AFX107" s="7"/>
      <c r="AFY107" s="7"/>
      <c r="AFZ107" s="7"/>
      <c r="AGA107" s="7"/>
      <c r="AGB107" s="7"/>
      <c r="AGC107" s="7"/>
      <c r="AGD107" s="7"/>
      <c r="AGE107" s="7"/>
      <c r="AGF107" s="7"/>
      <c r="AGG107" s="7"/>
      <c r="AGH107" s="7"/>
      <c r="AGI107" s="7"/>
      <c r="AGJ107" s="7"/>
      <c r="AGK107" s="7"/>
      <c r="AGL107" s="7"/>
      <c r="AGM107" s="7"/>
      <c r="AGN107" s="7"/>
      <c r="AGO107" s="7"/>
      <c r="AGP107" s="7"/>
      <c r="AGQ107" s="7"/>
      <c r="AGR107" s="7"/>
      <c r="AGS107" s="7"/>
      <c r="AGT107" s="7"/>
      <c r="AGU107" s="7"/>
      <c r="AGV107" s="7"/>
      <c r="AGW107" s="7"/>
      <c r="AGX107" s="7"/>
      <c r="AGY107" s="7"/>
      <c r="AGZ107" s="7"/>
      <c r="AHA107" s="7"/>
      <c r="AHB107" s="7"/>
      <c r="AHC107" s="7"/>
      <c r="AHD107" s="7"/>
      <c r="AHE107" s="7"/>
      <c r="AHF107" s="7"/>
      <c r="AHG107" s="7"/>
      <c r="AHH107" s="7"/>
      <c r="AHI107" s="7"/>
      <c r="AHJ107" s="7"/>
      <c r="AHK107" s="7"/>
      <c r="AHL107" s="7"/>
      <c r="AHM107" s="7"/>
      <c r="AHN107" s="7"/>
      <c r="AHO107" s="7"/>
      <c r="AHP107" s="7"/>
      <c r="AHQ107" s="7"/>
      <c r="AHR107" s="7"/>
      <c r="AHS107" s="7"/>
      <c r="AHT107" s="7"/>
      <c r="AHU107" s="7"/>
      <c r="AHV107" s="7"/>
      <c r="AHW107" s="7"/>
      <c r="AHX107" s="7"/>
      <c r="AHY107" s="7"/>
      <c r="AHZ107" s="7"/>
      <c r="AIA107" s="7"/>
      <c r="AIB107" s="7"/>
      <c r="AIC107" s="7"/>
      <c r="AID107" s="7"/>
      <c r="AIE107" s="7"/>
      <c r="AIF107" s="7"/>
      <c r="AIG107" s="7"/>
      <c r="AIH107" s="7"/>
      <c r="AII107" s="7"/>
      <c r="AIJ107" s="7"/>
      <c r="AIK107" s="7"/>
      <c r="AIL107" s="7"/>
      <c r="AIM107" s="7"/>
      <c r="AIN107" s="7"/>
      <c r="AIO107" s="7"/>
      <c r="AIP107" s="7"/>
      <c r="AIQ107" s="7"/>
      <c r="AIR107" s="7"/>
      <c r="AIS107" s="7"/>
      <c r="AIT107" s="7"/>
      <c r="AIU107" s="7"/>
      <c r="AIV107" s="7"/>
      <c r="AIW107" s="7"/>
      <c r="AIX107" s="7"/>
      <c r="AIY107" s="7"/>
      <c r="AIZ107" s="7"/>
      <c r="AJA107" s="7"/>
      <c r="AJB107" s="7"/>
      <c r="AJC107" s="7"/>
      <c r="AJD107" s="7"/>
      <c r="AJE107" s="7"/>
      <c r="AJF107" s="7"/>
      <c r="AJG107" s="7"/>
      <c r="AJH107" s="7"/>
      <c r="AJI107" s="7"/>
      <c r="AJJ107" s="7"/>
      <c r="AJK107" s="7"/>
      <c r="AJL107" s="7"/>
      <c r="AJM107" s="7"/>
      <c r="AJN107" s="7"/>
      <c r="AJO107" s="7"/>
      <c r="AJP107" s="7"/>
      <c r="AJQ107" s="7"/>
      <c r="AJR107" s="7"/>
      <c r="AJS107" s="7"/>
      <c r="AJT107" s="7"/>
      <c r="AJU107" s="7"/>
      <c r="AJV107" s="7"/>
      <c r="AJW107" s="7"/>
      <c r="AJX107" s="7"/>
      <c r="AJY107" s="7"/>
      <c r="AJZ107" s="7"/>
      <c r="AKA107" s="7"/>
      <c r="AKB107" s="7"/>
      <c r="AKC107" s="7"/>
      <c r="AKD107" s="7"/>
      <c r="AKE107" s="7"/>
      <c r="AKF107" s="7"/>
      <c r="AKG107" s="7"/>
      <c r="AKH107" s="7"/>
      <c r="AKI107" s="7"/>
      <c r="AKJ107" s="7"/>
      <c r="AKK107" s="7"/>
      <c r="AKL107" s="7"/>
      <c r="AKM107" s="7"/>
      <c r="AKN107" s="7"/>
      <c r="AKO107" s="7"/>
      <c r="AKP107" s="7"/>
      <c r="AKQ107" s="7"/>
      <c r="AKR107" s="7"/>
      <c r="AKS107" s="7"/>
      <c r="AKT107" s="7"/>
      <c r="AKU107" s="7"/>
      <c r="AKV107" s="7"/>
      <c r="AKW107" s="7"/>
      <c r="AKX107" s="7"/>
      <c r="AKY107" s="7"/>
      <c r="AKZ107" s="7"/>
      <c r="ALA107" s="7"/>
      <c r="ALB107" s="7"/>
      <c r="ALC107" s="7"/>
      <c r="ALD107" s="7"/>
      <c r="ALE107" s="7"/>
      <c r="ALF107" s="7"/>
      <c r="ALG107" s="7"/>
      <c r="ALH107" s="7"/>
      <c r="ALI107" s="7"/>
      <c r="ALJ107" s="7"/>
      <c r="ALK107" s="7"/>
      <c r="ALL107" s="7"/>
      <c r="ALM107" s="7"/>
      <c r="ALN107" s="7"/>
      <c r="ALO107" s="7"/>
      <c r="ALP107" s="7"/>
      <c r="ALQ107" s="7"/>
      <c r="ALR107" s="7"/>
      <c r="ALS107" s="7"/>
      <c r="ALT107" s="7"/>
      <c r="ALU107" s="7"/>
      <c r="ALV107" s="7"/>
      <c r="ALW107" s="7"/>
      <c r="ALX107" s="7"/>
      <c r="ALY107" s="7"/>
      <c r="ALZ107" s="7"/>
      <c r="AMA107" s="7"/>
      <c r="AMB107" s="7"/>
      <c r="AMC107" s="7"/>
      <c r="AMD107" s="7"/>
      <c r="AME107" s="7"/>
      <c r="AMF107" s="7"/>
      <c r="AMG107" s="7"/>
      <c r="AMH107" s="7"/>
      <c r="AMI107" s="7"/>
      <c r="AMJ107" s="7"/>
      <c r="AMK107" s="7"/>
      <c r="AML107" s="7"/>
      <c r="AMM107" s="7"/>
      <c r="AMN107" s="7"/>
      <c r="AMO107" s="7"/>
      <c r="AMP107" s="7"/>
      <c r="AMQ107" s="7"/>
      <c r="AMR107" s="7"/>
      <c r="AMS107" s="7"/>
      <c r="AMT107" s="7"/>
      <c r="AMU107" s="7"/>
      <c r="AMV107" s="7"/>
      <c r="AMW107" s="7"/>
      <c r="AMX107" s="7"/>
      <c r="AMY107" s="7"/>
      <c r="AMZ107" s="7"/>
      <c r="ANA107" s="7"/>
      <c r="ANB107" s="7"/>
      <c r="ANC107" s="7"/>
      <c r="AND107" s="7"/>
      <c r="ANE107" s="7"/>
      <c r="ANF107" s="7"/>
      <c r="ANG107" s="7"/>
      <c r="ANH107" s="7"/>
      <c r="ANI107" s="7"/>
      <c r="ANJ107" s="7"/>
      <c r="ANK107" s="7"/>
      <c r="ANL107" s="7"/>
      <c r="ANM107" s="7"/>
      <c r="ANN107" s="7"/>
      <c r="ANO107" s="7"/>
      <c r="ANP107" s="7"/>
      <c r="ANQ107" s="7"/>
      <c r="ANR107" s="7"/>
      <c r="ANS107" s="7"/>
      <c r="ANT107" s="7"/>
      <c r="ANU107" s="7"/>
      <c r="ANV107" s="7"/>
      <c r="ANW107" s="7"/>
      <c r="ANX107" s="7"/>
      <c r="ANY107" s="7"/>
      <c r="ANZ107" s="7"/>
      <c r="AOA107" s="7"/>
      <c r="AOB107" s="7"/>
      <c r="AOC107" s="7"/>
      <c r="AOD107" s="7"/>
      <c r="AOE107" s="7"/>
      <c r="AOF107" s="7"/>
      <c r="AOG107" s="7"/>
      <c r="AOH107" s="7"/>
      <c r="AOI107" s="7"/>
      <c r="AOJ107" s="7"/>
      <c r="AOK107" s="7"/>
      <c r="AOL107" s="7"/>
      <c r="AOM107" s="7"/>
      <c r="AON107" s="7"/>
      <c r="AOO107" s="7"/>
      <c r="AOP107" s="7"/>
      <c r="AOQ107" s="7"/>
      <c r="AOR107" s="7"/>
      <c r="AOS107" s="7"/>
      <c r="AOT107" s="7"/>
      <c r="AOU107" s="7"/>
      <c r="AOV107" s="7"/>
      <c r="AOW107" s="7"/>
      <c r="AOX107" s="7"/>
      <c r="AOY107" s="7"/>
      <c r="AOZ107" s="7"/>
      <c r="APA107" s="7"/>
      <c r="APB107" s="7"/>
      <c r="APC107" s="7"/>
      <c r="APD107" s="7"/>
      <c r="APE107" s="7"/>
      <c r="APF107" s="7"/>
      <c r="APG107" s="7"/>
      <c r="APH107" s="7"/>
      <c r="API107" s="7"/>
      <c r="APJ107" s="7"/>
      <c r="APK107" s="7"/>
      <c r="APL107" s="7"/>
      <c r="APM107" s="7"/>
      <c r="APN107" s="7"/>
      <c r="APO107" s="7"/>
      <c r="APP107" s="7"/>
      <c r="APQ107" s="7"/>
      <c r="APR107" s="7"/>
      <c r="APS107" s="7"/>
      <c r="APT107" s="7"/>
      <c r="APU107" s="7"/>
      <c r="APV107" s="7"/>
      <c r="APW107" s="7"/>
      <c r="APX107" s="7"/>
      <c r="APY107" s="7"/>
      <c r="APZ107" s="7"/>
      <c r="AQA107" s="7"/>
      <c r="AQB107" s="7"/>
      <c r="AQC107" s="7"/>
      <c r="AQD107" s="7"/>
      <c r="AQE107" s="7"/>
      <c r="AQF107" s="7"/>
      <c r="AQG107" s="7"/>
      <c r="AQH107" s="7"/>
      <c r="AQI107" s="7"/>
      <c r="AQJ107" s="7"/>
      <c r="AQK107" s="7"/>
      <c r="AQL107" s="7"/>
      <c r="AQM107" s="7"/>
      <c r="AQN107" s="7"/>
      <c r="AQO107" s="7"/>
      <c r="AQP107" s="7"/>
      <c r="AQQ107" s="7"/>
      <c r="AQR107" s="7"/>
      <c r="AQS107" s="7"/>
      <c r="AQT107" s="7"/>
      <c r="AQU107" s="7"/>
      <c r="AQV107" s="7"/>
      <c r="AQW107" s="7"/>
      <c r="AQX107" s="7"/>
      <c r="AQY107" s="7"/>
      <c r="AQZ107" s="7"/>
      <c r="ARA107" s="7"/>
      <c r="ARB107" s="7"/>
      <c r="ARC107" s="7"/>
      <c r="ARD107" s="7"/>
      <c r="ARE107" s="7"/>
      <c r="ARF107" s="7"/>
      <c r="ARG107" s="7"/>
      <c r="ARH107" s="7"/>
      <c r="ARI107" s="7"/>
      <c r="ARJ107" s="7"/>
      <c r="ARK107" s="7"/>
      <c r="ARL107" s="7"/>
      <c r="ARM107" s="7"/>
      <c r="ARN107" s="7"/>
      <c r="ARO107" s="7"/>
      <c r="ARP107" s="7"/>
      <c r="ARQ107" s="7"/>
      <c r="ARR107" s="7"/>
      <c r="ARS107" s="7"/>
      <c r="ART107" s="7"/>
      <c r="ARU107" s="7"/>
      <c r="ARV107" s="7"/>
      <c r="ARW107" s="7"/>
      <c r="ARX107" s="7"/>
      <c r="ARY107" s="7"/>
      <c r="ARZ107" s="7"/>
      <c r="ASA107" s="7"/>
      <c r="ASB107" s="7"/>
      <c r="ASC107" s="7"/>
      <c r="ASD107" s="7"/>
      <c r="ASE107" s="7"/>
      <c r="ASF107" s="7"/>
      <c r="ASG107" s="7"/>
      <c r="ASH107" s="7"/>
      <c r="ASI107" s="7"/>
      <c r="ASJ107" s="7"/>
      <c r="ASK107" s="7"/>
      <c r="ASL107" s="7"/>
      <c r="ASM107" s="7"/>
      <c r="ASN107" s="7"/>
      <c r="ASO107" s="7"/>
      <c r="ASP107" s="7"/>
      <c r="ASQ107" s="7"/>
      <c r="ASR107" s="7"/>
      <c r="ASS107" s="7"/>
      <c r="AST107" s="7"/>
      <c r="ASU107" s="7"/>
      <c r="ASV107" s="7"/>
      <c r="ASW107" s="7"/>
      <c r="ASX107" s="7"/>
      <c r="ASY107" s="7"/>
      <c r="ASZ107" s="7"/>
      <c r="ATA107" s="7"/>
      <c r="ATB107" s="7"/>
      <c r="ATC107" s="7"/>
      <c r="ATD107" s="7"/>
      <c r="ATE107" s="7"/>
      <c r="ATF107" s="7"/>
      <c r="ATG107" s="7"/>
      <c r="ATH107" s="7"/>
      <c r="ATI107" s="7"/>
      <c r="ATJ107" s="7"/>
      <c r="ATK107" s="7"/>
      <c r="ATL107" s="7"/>
      <c r="ATM107" s="7"/>
      <c r="ATN107" s="7"/>
      <c r="ATO107" s="7"/>
      <c r="ATP107" s="7"/>
      <c r="ATQ107" s="7"/>
      <c r="ATR107" s="7"/>
      <c r="ATS107" s="7"/>
      <c r="ATT107" s="7"/>
      <c r="ATU107" s="7"/>
      <c r="ATV107" s="7"/>
      <c r="ATW107" s="7"/>
      <c r="ATX107" s="7"/>
      <c r="ATY107" s="7"/>
      <c r="ATZ107" s="7"/>
      <c r="AUA107" s="7"/>
      <c r="AUB107" s="7"/>
      <c r="AUC107" s="7"/>
      <c r="AUD107" s="7"/>
      <c r="AUE107" s="7"/>
      <c r="AUF107" s="7"/>
      <c r="AUG107" s="7"/>
      <c r="AUH107" s="7"/>
      <c r="AUI107" s="7"/>
      <c r="AUJ107" s="7"/>
      <c r="AUK107" s="7"/>
      <c r="AUL107" s="7"/>
      <c r="AUM107" s="7"/>
      <c r="AUN107" s="7"/>
      <c r="AUO107" s="7"/>
      <c r="AUP107" s="7"/>
      <c r="AUQ107" s="7"/>
      <c r="AUR107" s="7"/>
      <c r="AUS107" s="7"/>
      <c r="AUT107" s="7"/>
      <c r="AUU107" s="7"/>
      <c r="AUV107" s="7"/>
      <c r="AUW107" s="7"/>
      <c r="AUX107" s="7"/>
      <c r="AUY107" s="7"/>
      <c r="AUZ107" s="7"/>
      <c r="AVA107" s="7"/>
      <c r="AVB107" s="7"/>
      <c r="AVC107" s="7"/>
      <c r="AVD107" s="7"/>
      <c r="AVE107" s="7"/>
      <c r="AVF107" s="7"/>
      <c r="AVG107" s="7"/>
      <c r="AVH107" s="7"/>
      <c r="AVI107" s="7"/>
      <c r="AVJ107" s="7"/>
      <c r="AVK107" s="7"/>
      <c r="AVL107" s="7"/>
      <c r="AVM107" s="7"/>
      <c r="AVN107" s="7"/>
      <c r="AVO107" s="7"/>
      <c r="AVP107" s="7"/>
      <c r="AVQ107" s="7"/>
      <c r="AVR107" s="7"/>
      <c r="AVS107" s="7"/>
      <c r="AVT107" s="7"/>
      <c r="AVU107" s="7"/>
      <c r="AVV107" s="7"/>
      <c r="AVW107" s="7"/>
      <c r="AVX107" s="7"/>
      <c r="AVY107" s="7"/>
      <c r="AVZ107" s="7"/>
      <c r="AWA107" s="7"/>
      <c r="AWB107" s="7"/>
      <c r="AWC107" s="7"/>
      <c r="AWD107" s="7"/>
      <c r="AWE107" s="7"/>
      <c r="AWF107" s="7"/>
      <c r="AWG107" s="7"/>
      <c r="AWH107" s="7"/>
      <c r="AWI107" s="7"/>
      <c r="AWJ107" s="7"/>
      <c r="AWK107" s="7"/>
      <c r="AWL107" s="7"/>
      <c r="AWM107" s="7"/>
      <c r="AWN107" s="7"/>
      <c r="AWO107" s="7"/>
      <c r="AWP107" s="7"/>
      <c r="AWQ107" s="7"/>
      <c r="AWR107" s="7"/>
      <c r="AWS107" s="7"/>
      <c r="AWT107" s="7"/>
      <c r="AWU107" s="7"/>
      <c r="AWV107" s="7"/>
      <c r="AWW107" s="7"/>
      <c r="AWX107" s="7"/>
    </row>
    <row r="108" spans="1:1298" ht="18.75" x14ac:dyDescent="0.25">
      <c r="A108" s="1" t="s">
        <v>41</v>
      </c>
      <c r="B108" s="30">
        <v>4104.99</v>
      </c>
      <c r="C108" s="31">
        <f>B108*C111/B111</f>
        <v>82.634723839273022</v>
      </c>
      <c r="D108" s="40">
        <v>190</v>
      </c>
      <c r="E108" s="30">
        <f>D108*E111/D111</f>
        <v>462.65</v>
      </c>
      <c r="G108" s="6">
        <v>4104.99</v>
      </c>
      <c r="H108" s="6">
        <f>G108*H111/G111</f>
        <v>1.8521576032940508</v>
      </c>
    </row>
    <row r="109" spans="1:1298" ht="18.75" x14ac:dyDescent="0.25">
      <c r="A109" s="1" t="s">
        <v>40</v>
      </c>
      <c r="B109" s="30">
        <v>4505.7700000000004</v>
      </c>
      <c r="C109" s="31">
        <f>B109*C111/B111</f>
        <v>90.702549734172621</v>
      </c>
      <c r="D109" s="40">
        <v>168</v>
      </c>
      <c r="E109" s="30">
        <f>D109*E111/D111</f>
        <v>409.08</v>
      </c>
      <c r="G109" s="6">
        <v>4505.7700000000004</v>
      </c>
      <c r="H109" s="6">
        <f>G109*H111/G111</f>
        <v>2.0329881836969728</v>
      </c>
    </row>
    <row r="110" spans="1:1298" ht="18.75" x14ac:dyDescent="0.25">
      <c r="A110" s="1" t="s">
        <v>42</v>
      </c>
      <c r="B110" s="30">
        <v>4066.64</v>
      </c>
      <c r="C110" s="31">
        <f>B110*C111/B111</f>
        <v>81.862726426554332</v>
      </c>
      <c r="D110" s="40">
        <v>156</v>
      </c>
      <c r="E110" s="30">
        <f>D110*E111/D111</f>
        <v>379.85999999999996</v>
      </c>
      <c r="G110" s="6">
        <v>4066.64</v>
      </c>
      <c r="H110" s="6">
        <f>G110*H111/G111</f>
        <v>1.8348542130089764</v>
      </c>
    </row>
    <row r="111" spans="1:1298" s="5" customFormat="1" ht="18.75" x14ac:dyDescent="0.25">
      <c r="A111" s="4"/>
      <c r="B111" s="32">
        <f>SUM(B108:B110)</f>
        <v>12677.4</v>
      </c>
      <c r="C111" s="33">
        <v>255.2</v>
      </c>
      <c r="D111" s="41">
        <f>SUM(D108:D110)</f>
        <v>514</v>
      </c>
      <c r="E111" s="32">
        <v>1251.5899999999999</v>
      </c>
      <c r="F111" s="7"/>
      <c r="G111" s="7">
        <v>12677.4</v>
      </c>
      <c r="H111" s="7">
        <v>5.72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  <c r="IW111" s="7"/>
      <c r="IX111" s="7"/>
      <c r="IY111" s="7"/>
      <c r="IZ111" s="7"/>
      <c r="JA111" s="7"/>
      <c r="JB111" s="7"/>
      <c r="JC111" s="7"/>
      <c r="JD111" s="7"/>
      <c r="JE111" s="7"/>
      <c r="JF111" s="7"/>
      <c r="JG111" s="7"/>
      <c r="JH111" s="7"/>
      <c r="JI111" s="7"/>
      <c r="JJ111" s="7"/>
      <c r="JK111" s="7"/>
      <c r="JL111" s="7"/>
      <c r="JM111" s="7"/>
      <c r="JN111" s="7"/>
      <c r="JO111" s="7"/>
      <c r="JP111" s="7"/>
      <c r="JQ111" s="7"/>
      <c r="JR111" s="7"/>
      <c r="JS111" s="7"/>
      <c r="JT111" s="7"/>
      <c r="JU111" s="7"/>
      <c r="JV111" s="7"/>
      <c r="JW111" s="7"/>
      <c r="JX111" s="7"/>
      <c r="JY111" s="7"/>
      <c r="JZ111" s="7"/>
      <c r="KA111" s="7"/>
      <c r="KB111" s="7"/>
      <c r="KC111" s="7"/>
      <c r="KD111" s="7"/>
      <c r="KE111" s="7"/>
      <c r="KF111" s="7"/>
      <c r="KG111" s="7"/>
      <c r="KH111" s="7"/>
      <c r="KI111" s="7"/>
      <c r="KJ111" s="7"/>
      <c r="KK111" s="7"/>
      <c r="KL111" s="7"/>
      <c r="KM111" s="7"/>
      <c r="KN111" s="7"/>
      <c r="KO111" s="7"/>
      <c r="KP111" s="7"/>
      <c r="KQ111" s="7"/>
      <c r="KR111" s="7"/>
      <c r="KS111" s="7"/>
      <c r="KT111" s="7"/>
      <c r="KU111" s="7"/>
      <c r="KV111" s="7"/>
      <c r="KW111" s="7"/>
      <c r="KX111" s="7"/>
      <c r="KY111" s="7"/>
      <c r="KZ111" s="7"/>
      <c r="LA111" s="7"/>
      <c r="LB111" s="7"/>
      <c r="LC111" s="7"/>
      <c r="LD111" s="7"/>
      <c r="LE111" s="7"/>
      <c r="LF111" s="7"/>
      <c r="LG111" s="7"/>
      <c r="LH111" s="7"/>
      <c r="LI111" s="7"/>
      <c r="LJ111" s="7"/>
      <c r="LK111" s="7"/>
      <c r="LL111" s="7"/>
      <c r="LM111" s="7"/>
      <c r="LN111" s="7"/>
      <c r="LO111" s="7"/>
      <c r="LP111" s="7"/>
      <c r="LQ111" s="7"/>
      <c r="LR111" s="7"/>
      <c r="LS111" s="7"/>
      <c r="LT111" s="7"/>
      <c r="LU111" s="7"/>
      <c r="LV111" s="7"/>
      <c r="LW111" s="7"/>
      <c r="LX111" s="7"/>
      <c r="LY111" s="7"/>
      <c r="LZ111" s="7"/>
      <c r="MA111" s="7"/>
      <c r="MB111" s="7"/>
      <c r="MC111" s="7"/>
      <c r="MD111" s="7"/>
      <c r="ME111" s="7"/>
      <c r="MF111" s="7"/>
      <c r="MG111" s="7"/>
      <c r="MH111" s="7"/>
      <c r="MI111" s="7"/>
      <c r="MJ111" s="7"/>
      <c r="MK111" s="7"/>
      <c r="ML111" s="7"/>
      <c r="MM111" s="7"/>
      <c r="MN111" s="7"/>
      <c r="MO111" s="7"/>
      <c r="MP111" s="7"/>
      <c r="MQ111" s="7"/>
      <c r="MR111" s="7"/>
      <c r="MS111" s="7"/>
      <c r="MT111" s="7"/>
      <c r="MU111" s="7"/>
      <c r="MV111" s="7"/>
      <c r="MW111" s="7"/>
      <c r="MX111" s="7"/>
      <c r="MY111" s="7"/>
      <c r="MZ111" s="7"/>
      <c r="NA111" s="7"/>
      <c r="NB111" s="7"/>
      <c r="NC111" s="7"/>
      <c r="ND111" s="7"/>
      <c r="NE111" s="7"/>
      <c r="NF111" s="7"/>
      <c r="NG111" s="7"/>
      <c r="NH111" s="7"/>
      <c r="NI111" s="7"/>
      <c r="NJ111" s="7"/>
      <c r="NK111" s="7"/>
      <c r="NL111" s="7"/>
      <c r="NM111" s="7"/>
      <c r="NN111" s="7"/>
      <c r="NO111" s="7"/>
      <c r="NP111" s="7"/>
      <c r="NQ111" s="7"/>
      <c r="NR111" s="7"/>
      <c r="NS111" s="7"/>
      <c r="NT111" s="7"/>
      <c r="NU111" s="7"/>
      <c r="NV111" s="7"/>
      <c r="NW111" s="7"/>
      <c r="NX111" s="7"/>
      <c r="NY111" s="7"/>
      <c r="NZ111" s="7"/>
      <c r="OA111" s="7"/>
      <c r="OB111" s="7"/>
      <c r="OC111" s="7"/>
      <c r="OD111" s="7"/>
      <c r="OE111" s="7"/>
      <c r="OF111" s="7"/>
      <c r="OG111" s="7"/>
      <c r="OH111" s="7"/>
      <c r="OI111" s="7"/>
      <c r="OJ111" s="7"/>
      <c r="OK111" s="7"/>
      <c r="OL111" s="7"/>
      <c r="OM111" s="7"/>
      <c r="ON111" s="7"/>
      <c r="OO111" s="7"/>
      <c r="OP111" s="7"/>
      <c r="OQ111" s="7"/>
      <c r="OR111" s="7"/>
      <c r="OS111" s="7"/>
      <c r="OT111" s="7"/>
      <c r="OU111" s="7"/>
      <c r="OV111" s="7"/>
      <c r="OW111" s="7"/>
      <c r="OX111" s="7"/>
      <c r="OY111" s="7"/>
      <c r="OZ111" s="7"/>
      <c r="PA111" s="7"/>
      <c r="PB111" s="7"/>
      <c r="PC111" s="7"/>
      <c r="PD111" s="7"/>
      <c r="PE111" s="7"/>
      <c r="PF111" s="7"/>
      <c r="PG111" s="7"/>
      <c r="PH111" s="7"/>
      <c r="PI111" s="7"/>
      <c r="PJ111" s="7"/>
      <c r="PK111" s="7"/>
      <c r="PL111" s="7"/>
      <c r="PM111" s="7"/>
      <c r="PN111" s="7"/>
      <c r="PO111" s="7"/>
      <c r="PP111" s="7"/>
      <c r="PQ111" s="7"/>
      <c r="PR111" s="7"/>
      <c r="PS111" s="7"/>
      <c r="PT111" s="7"/>
      <c r="PU111" s="7"/>
      <c r="PV111" s="7"/>
      <c r="PW111" s="7"/>
      <c r="PX111" s="7"/>
      <c r="PY111" s="7"/>
      <c r="PZ111" s="7"/>
      <c r="QA111" s="7"/>
      <c r="QB111" s="7"/>
      <c r="QC111" s="7"/>
      <c r="QD111" s="7"/>
      <c r="QE111" s="7"/>
      <c r="QF111" s="7"/>
      <c r="QG111" s="7"/>
      <c r="QH111" s="7"/>
      <c r="QI111" s="7"/>
      <c r="QJ111" s="7"/>
      <c r="QK111" s="7"/>
      <c r="QL111" s="7"/>
      <c r="QM111" s="7"/>
      <c r="QN111" s="7"/>
      <c r="QO111" s="7"/>
      <c r="QP111" s="7"/>
      <c r="QQ111" s="7"/>
      <c r="QR111" s="7"/>
      <c r="QS111" s="7"/>
      <c r="QT111" s="7"/>
      <c r="QU111" s="7"/>
      <c r="QV111" s="7"/>
      <c r="QW111" s="7"/>
      <c r="QX111" s="7"/>
      <c r="QY111" s="7"/>
      <c r="QZ111" s="7"/>
      <c r="RA111" s="7"/>
      <c r="RB111" s="7"/>
      <c r="RC111" s="7"/>
      <c r="RD111" s="7"/>
      <c r="RE111" s="7"/>
      <c r="RF111" s="7"/>
      <c r="RG111" s="7"/>
      <c r="RH111" s="7"/>
      <c r="RI111" s="7"/>
      <c r="RJ111" s="7"/>
      <c r="RK111" s="7"/>
      <c r="RL111" s="7"/>
      <c r="RM111" s="7"/>
      <c r="RN111" s="7"/>
      <c r="RO111" s="7"/>
      <c r="RP111" s="7"/>
      <c r="RQ111" s="7"/>
      <c r="RR111" s="7"/>
      <c r="RS111" s="7"/>
      <c r="RT111" s="7"/>
      <c r="RU111" s="7"/>
      <c r="RV111" s="7"/>
      <c r="RW111" s="7"/>
      <c r="RX111" s="7"/>
      <c r="RY111" s="7"/>
      <c r="RZ111" s="7"/>
      <c r="SA111" s="7"/>
      <c r="SB111" s="7"/>
      <c r="SC111" s="7"/>
      <c r="SD111" s="7"/>
      <c r="SE111" s="7"/>
      <c r="SF111" s="7"/>
      <c r="SG111" s="7"/>
      <c r="SH111" s="7"/>
      <c r="SI111" s="7"/>
      <c r="SJ111" s="7"/>
      <c r="SK111" s="7"/>
      <c r="SL111" s="7"/>
      <c r="SM111" s="7"/>
      <c r="SN111" s="7"/>
      <c r="SO111" s="7"/>
      <c r="SP111" s="7"/>
      <c r="SQ111" s="7"/>
      <c r="SR111" s="7"/>
      <c r="SS111" s="7"/>
      <c r="ST111" s="7"/>
      <c r="SU111" s="7"/>
      <c r="SV111" s="7"/>
      <c r="SW111" s="7"/>
      <c r="SX111" s="7"/>
      <c r="SY111" s="7"/>
      <c r="SZ111" s="7"/>
      <c r="TA111" s="7"/>
      <c r="TB111" s="7"/>
      <c r="TC111" s="7"/>
      <c r="TD111" s="7"/>
      <c r="TE111" s="7"/>
      <c r="TF111" s="7"/>
      <c r="TG111" s="7"/>
      <c r="TH111" s="7"/>
      <c r="TI111" s="7"/>
      <c r="TJ111" s="7"/>
      <c r="TK111" s="7"/>
      <c r="TL111" s="7"/>
      <c r="TM111" s="7"/>
      <c r="TN111" s="7"/>
      <c r="TO111" s="7"/>
      <c r="TP111" s="7"/>
      <c r="TQ111" s="7"/>
      <c r="TR111" s="7"/>
      <c r="TS111" s="7"/>
      <c r="TT111" s="7"/>
      <c r="TU111" s="7"/>
      <c r="TV111" s="7"/>
      <c r="TW111" s="7"/>
      <c r="TX111" s="7"/>
      <c r="TY111" s="7"/>
      <c r="TZ111" s="7"/>
      <c r="UA111" s="7"/>
      <c r="UB111" s="7"/>
      <c r="UC111" s="7"/>
      <c r="UD111" s="7"/>
      <c r="UE111" s="7"/>
      <c r="UF111" s="7"/>
      <c r="UG111" s="7"/>
      <c r="UH111" s="7"/>
      <c r="UI111" s="7"/>
      <c r="UJ111" s="7"/>
      <c r="UK111" s="7"/>
      <c r="UL111" s="7"/>
      <c r="UM111" s="7"/>
      <c r="UN111" s="7"/>
      <c r="UO111" s="7"/>
      <c r="UP111" s="7"/>
      <c r="UQ111" s="7"/>
      <c r="UR111" s="7"/>
      <c r="US111" s="7"/>
      <c r="UT111" s="7"/>
      <c r="UU111" s="7"/>
      <c r="UV111" s="7"/>
      <c r="UW111" s="7"/>
      <c r="UX111" s="7"/>
      <c r="UY111" s="7"/>
      <c r="UZ111" s="7"/>
      <c r="VA111" s="7"/>
      <c r="VB111" s="7"/>
      <c r="VC111" s="7"/>
      <c r="VD111" s="7"/>
      <c r="VE111" s="7"/>
      <c r="VF111" s="7"/>
      <c r="VG111" s="7"/>
      <c r="VH111" s="7"/>
      <c r="VI111" s="7"/>
      <c r="VJ111" s="7"/>
      <c r="VK111" s="7"/>
      <c r="VL111" s="7"/>
      <c r="VM111" s="7"/>
      <c r="VN111" s="7"/>
      <c r="VO111" s="7"/>
      <c r="VP111" s="7"/>
      <c r="VQ111" s="7"/>
      <c r="VR111" s="7"/>
      <c r="VS111" s="7"/>
      <c r="VT111" s="7"/>
      <c r="VU111" s="7"/>
      <c r="VV111" s="7"/>
      <c r="VW111" s="7"/>
      <c r="VX111" s="7"/>
      <c r="VY111" s="7"/>
      <c r="VZ111" s="7"/>
      <c r="WA111" s="7"/>
      <c r="WB111" s="7"/>
      <c r="WC111" s="7"/>
      <c r="WD111" s="7"/>
      <c r="WE111" s="7"/>
      <c r="WF111" s="7"/>
      <c r="WG111" s="7"/>
      <c r="WH111" s="7"/>
      <c r="WI111" s="7"/>
      <c r="WJ111" s="7"/>
      <c r="WK111" s="7"/>
      <c r="WL111" s="7"/>
      <c r="WM111" s="7"/>
      <c r="WN111" s="7"/>
      <c r="WO111" s="7"/>
      <c r="WP111" s="7"/>
      <c r="WQ111" s="7"/>
      <c r="WR111" s="7"/>
      <c r="WS111" s="7"/>
      <c r="WT111" s="7"/>
      <c r="WU111" s="7"/>
      <c r="WV111" s="7"/>
      <c r="WW111" s="7"/>
      <c r="WX111" s="7"/>
      <c r="WY111" s="7"/>
      <c r="WZ111" s="7"/>
      <c r="XA111" s="7"/>
      <c r="XB111" s="7"/>
      <c r="XC111" s="7"/>
      <c r="XD111" s="7"/>
      <c r="XE111" s="7"/>
      <c r="XF111" s="7"/>
      <c r="XG111" s="7"/>
      <c r="XH111" s="7"/>
      <c r="XI111" s="7"/>
      <c r="XJ111" s="7"/>
      <c r="XK111" s="7"/>
      <c r="XL111" s="7"/>
      <c r="XM111" s="7"/>
      <c r="XN111" s="7"/>
      <c r="XO111" s="7"/>
      <c r="XP111" s="7"/>
      <c r="XQ111" s="7"/>
      <c r="XR111" s="7"/>
      <c r="XS111" s="7"/>
      <c r="XT111" s="7"/>
      <c r="XU111" s="7"/>
      <c r="XV111" s="7"/>
      <c r="XW111" s="7"/>
      <c r="XX111" s="7"/>
      <c r="XY111" s="7"/>
      <c r="XZ111" s="7"/>
      <c r="YA111" s="7"/>
      <c r="YB111" s="7"/>
      <c r="YC111" s="7"/>
      <c r="YD111" s="7"/>
      <c r="YE111" s="7"/>
      <c r="YF111" s="7"/>
      <c r="YG111" s="7"/>
      <c r="YH111" s="7"/>
      <c r="YI111" s="7"/>
      <c r="YJ111" s="7"/>
      <c r="YK111" s="7"/>
      <c r="YL111" s="7"/>
      <c r="YM111" s="7"/>
      <c r="YN111" s="7"/>
      <c r="YO111" s="7"/>
      <c r="YP111" s="7"/>
      <c r="YQ111" s="7"/>
      <c r="YR111" s="7"/>
      <c r="YS111" s="7"/>
      <c r="YT111" s="7"/>
      <c r="YU111" s="7"/>
      <c r="YV111" s="7"/>
      <c r="YW111" s="7"/>
      <c r="YX111" s="7"/>
      <c r="YY111" s="7"/>
      <c r="YZ111" s="7"/>
      <c r="ZA111" s="7"/>
      <c r="ZB111" s="7"/>
      <c r="ZC111" s="7"/>
      <c r="ZD111" s="7"/>
      <c r="ZE111" s="7"/>
      <c r="ZF111" s="7"/>
      <c r="ZG111" s="7"/>
      <c r="ZH111" s="7"/>
      <c r="ZI111" s="7"/>
      <c r="ZJ111" s="7"/>
      <c r="ZK111" s="7"/>
      <c r="ZL111" s="7"/>
      <c r="ZM111" s="7"/>
      <c r="ZN111" s="7"/>
      <c r="ZO111" s="7"/>
      <c r="ZP111" s="7"/>
      <c r="ZQ111" s="7"/>
      <c r="ZR111" s="7"/>
      <c r="ZS111" s="7"/>
      <c r="ZT111" s="7"/>
      <c r="ZU111" s="7"/>
      <c r="ZV111" s="7"/>
      <c r="ZW111" s="7"/>
      <c r="ZX111" s="7"/>
      <c r="ZY111" s="7"/>
      <c r="ZZ111" s="7"/>
      <c r="AAA111" s="7"/>
      <c r="AAB111" s="7"/>
      <c r="AAC111" s="7"/>
      <c r="AAD111" s="7"/>
      <c r="AAE111" s="7"/>
      <c r="AAF111" s="7"/>
      <c r="AAG111" s="7"/>
      <c r="AAH111" s="7"/>
      <c r="AAI111" s="7"/>
      <c r="AAJ111" s="7"/>
      <c r="AAK111" s="7"/>
      <c r="AAL111" s="7"/>
      <c r="AAM111" s="7"/>
      <c r="AAN111" s="7"/>
      <c r="AAO111" s="7"/>
      <c r="AAP111" s="7"/>
      <c r="AAQ111" s="7"/>
      <c r="AAR111" s="7"/>
      <c r="AAS111" s="7"/>
      <c r="AAT111" s="7"/>
      <c r="AAU111" s="7"/>
      <c r="AAV111" s="7"/>
      <c r="AAW111" s="7"/>
      <c r="AAX111" s="7"/>
      <c r="AAY111" s="7"/>
      <c r="AAZ111" s="7"/>
      <c r="ABA111" s="7"/>
      <c r="ABB111" s="7"/>
      <c r="ABC111" s="7"/>
      <c r="ABD111" s="7"/>
      <c r="ABE111" s="7"/>
      <c r="ABF111" s="7"/>
      <c r="ABG111" s="7"/>
      <c r="ABH111" s="7"/>
      <c r="ABI111" s="7"/>
      <c r="ABJ111" s="7"/>
      <c r="ABK111" s="7"/>
      <c r="ABL111" s="7"/>
      <c r="ABM111" s="7"/>
      <c r="ABN111" s="7"/>
      <c r="ABO111" s="7"/>
      <c r="ABP111" s="7"/>
      <c r="ABQ111" s="7"/>
      <c r="ABR111" s="7"/>
      <c r="ABS111" s="7"/>
      <c r="ABT111" s="7"/>
      <c r="ABU111" s="7"/>
      <c r="ABV111" s="7"/>
      <c r="ABW111" s="7"/>
      <c r="ABX111" s="7"/>
      <c r="ABY111" s="7"/>
      <c r="ABZ111" s="7"/>
      <c r="ACA111" s="7"/>
      <c r="ACB111" s="7"/>
      <c r="ACC111" s="7"/>
      <c r="ACD111" s="7"/>
      <c r="ACE111" s="7"/>
      <c r="ACF111" s="7"/>
      <c r="ACG111" s="7"/>
      <c r="ACH111" s="7"/>
      <c r="ACI111" s="7"/>
      <c r="ACJ111" s="7"/>
      <c r="ACK111" s="7"/>
      <c r="ACL111" s="7"/>
      <c r="ACM111" s="7"/>
      <c r="ACN111" s="7"/>
      <c r="ACO111" s="7"/>
      <c r="ACP111" s="7"/>
      <c r="ACQ111" s="7"/>
      <c r="ACR111" s="7"/>
      <c r="ACS111" s="7"/>
      <c r="ACT111" s="7"/>
      <c r="ACU111" s="7"/>
      <c r="ACV111" s="7"/>
      <c r="ACW111" s="7"/>
      <c r="ACX111" s="7"/>
      <c r="ACY111" s="7"/>
      <c r="ACZ111" s="7"/>
      <c r="ADA111" s="7"/>
      <c r="ADB111" s="7"/>
      <c r="ADC111" s="7"/>
      <c r="ADD111" s="7"/>
      <c r="ADE111" s="7"/>
      <c r="ADF111" s="7"/>
      <c r="ADG111" s="7"/>
      <c r="ADH111" s="7"/>
      <c r="ADI111" s="7"/>
      <c r="ADJ111" s="7"/>
      <c r="ADK111" s="7"/>
      <c r="ADL111" s="7"/>
      <c r="ADM111" s="7"/>
      <c r="ADN111" s="7"/>
      <c r="ADO111" s="7"/>
      <c r="ADP111" s="7"/>
      <c r="ADQ111" s="7"/>
      <c r="ADR111" s="7"/>
      <c r="ADS111" s="7"/>
      <c r="ADT111" s="7"/>
      <c r="ADU111" s="7"/>
      <c r="ADV111" s="7"/>
      <c r="ADW111" s="7"/>
      <c r="ADX111" s="7"/>
      <c r="ADY111" s="7"/>
      <c r="ADZ111" s="7"/>
      <c r="AEA111" s="7"/>
      <c r="AEB111" s="7"/>
      <c r="AEC111" s="7"/>
      <c r="AED111" s="7"/>
      <c r="AEE111" s="7"/>
      <c r="AEF111" s="7"/>
      <c r="AEG111" s="7"/>
      <c r="AEH111" s="7"/>
      <c r="AEI111" s="7"/>
      <c r="AEJ111" s="7"/>
      <c r="AEK111" s="7"/>
      <c r="AEL111" s="7"/>
      <c r="AEM111" s="7"/>
      <c r="AEN111" s="7"/>
      <c r="AEO111" s="7"/>
      <c r="AEP111" s="7"/>
      <c r="AEQ111" s="7"/>
      <c r="AER111" s="7"/>
      <c r="AES111" s="7"/>
      <c r="AET111" s="7"/>
      <c r="AEU111" s="7"/>
      <c r="AEV111" s="7"/>
      <c r="AEW111" s="7"/>
      <c r="AEX111" s="7"/>
      <c r="AEY111" s="7"/>
      <c r="AEZ111" s="7"/>
      <c r="AFA111" s="7"/>
      <c r="AFB111" s="7"/>
      <c r="AFC111" s="7"/>
      <c r="AFD111" s="7"/>
      <c r="AFE111" s="7"/>
      <c r="AFF111" s="7"/>
      <c r="AFG111" s="7"/>
      <c r="AFH111" s="7"/>
      <c r="AFI111" s="7"/>
      <c r="AFJ111" s="7"/>
      <c r="AFK111" s="7"/>
      <c r="AFL111" s="7"/>
      <c r="AFM111" s="7"/>
      <c r="AFN111" s="7"/>
      <c r="AFO111" s="7"/>
      <c r="AFP111" s="7"/>
      <c r="AFQ111" s="7"/>
      <c r="AFR111" s="7"/>
      <c r="AFS111" s="7"/>
      <c r="AFT111" s="7"/>
      <c r="AFU111" s="7"/>
      <c r="AFV111" s="7"/>
      <c r="AFW111" s="7"/>
      <c r="AFX111" s="7"/>
      <c r="AFY111" s="7"/>
      <c r="AFZ111" s="7"/>
      <c r="AGA111" s="7"/>
      <c r="AGB111" s="7"/>
      <c r="AGC111" s="7"/>
      <c r="AGD111" s="7"/>
      <c r="AGE111" s="7"/>
      <c r="AGF111" s="7"/>
      <c r="AGG111" s="7"/>
      <c r="AGH111" s="7"/>
      <c r="AGI111" s="7"/>
      <c r="AGJ111" s="7"/>
      <c r="AGK111" s="7"/>
      <c r="AGL111" s="7"/>
      <c r="AGM111" s="7"/>
      <c r="AGN111" s="7"/>
      <c r="AGO111" s="7"/>
      <c r="AGP111" s="7"/>
      <c r="AGQ111" s="7"/>
      <c r="AGR111" s="7"/>
      <c r="AGS111" s="7"/>
      <c r="AGT111" s="7"/>
      <c r="AGU111" s="7"/>
      <c r="AGV111" s="7"/>
      <c r="AGW111" s="7"/>
      <c r="AGX111" s="7"/>
      <c r="AGY111" s="7"/>
      <c r="AGZ111" s="7"/>
      <c r="AHA111" s="7"/>
      <c r="AHB111" s="7"/>
      <c r="AHC111" s="7"/>
      <c r="AHD111" s="7"/>
      <c r="AHE111" s="7"/>
      <c r="AHF111" s="7"/>
      <c r="AHG111" s="7"/>
      <c r="AHH111" s="7"/>
      <c r="AHI111" s="7"/>
      <c r="AHJ111" s="7"/>
      <c r="AHK111" s="7"/>
      <c r="AHL111" s="7"/>
      <c r="AHM111" s="7"/>
      <c r="AHN111" s="7"/>
      <c r="AHO111" s="7"/>
      <c r="AHP111" s="7"/>
      <c r="AHQ111" s="7"/>
      <c r="AHR111" s="7"/>
      <c r="AHS111" s="7"/>
      <c r="AHT111" s="7"/>
      <c r="AHU111" s="7"/>
      <c r="AHV111" s="7"/>
      <c r="AHW111" s="7"/>
      <c r="AHX111" s="7"/>
      <c r="AHY111" s="7"/>
      <c r="AHZ111" s="7"/>
      <c r="AIA111" s="7"/>
      <c r="AIB111" s="7"/>
      <c r="AIC111" s="7"/>
      <c r="AID111" s="7"/>
      <c r="AIE111" s="7"/>
      <c r="AIF111" s="7"/>
      <c r="AIG111" s="7"/>
      <c r="AIH111" s="7"/>
      <c r="AII111" s="7"/>
      <c r="AIJ111" s="7"/>
      <c r="AIK111" s="7"/>
      <c r="AIL111" s="7"/>
      <c r="AIM111" s="7"/>
      <c r="AIN111" s="7"/>
      <c r="AIO111" s="7"/>
      <c r="AIP111" s="7"/>
      <c r="AIQ111" s="7"/>
      <c r="AIR111" s="7"/>
      <c r="AIS111" s="7"/>
      <c r="AIT111" s="7"/>
      <c r="AIU111" s="7"/>
      <c r="AIV111" s="7"/>
      <c r="AIW111" s="7"/>
      <c r="AIX111" s="7"/>
      <c r="AIY111" s="7"/>
      <c r="AIZ111" s="7"/>
      <c r="AJA111" s="7"/>
      <c r="AJB111" s="7"/>
      <c r="AJC111" s="7"/>
      <c r="AJD111" s="7"/>
      <c r="AJE111" s="7"/>
      <c r="AJF111" s="7"/>
      <c r="AJG111" s="7"/>
      <c r="AJH111" s="7"/>
      <c r="AJI111" s="7"/>
      <c r="AJJ111" s="7"/>
      <c r="AJK111" s="7"/>
      <c r="AJL111" s="7"/>
      <c r="AJM111" s="7"/>
      <c r="AJN111" s="7"/>
      <c r="AJO111" s="7"/>
      <c r="AJP111" s="7"/>
      <c r="AJQ111" s="7"/>
      <c r="AJR111" s="7"/>
      <c r="AJS111" s="7"/>
      <c r="AJT111" s="7"/>
      <c r="AJU111" s="7"/>
      <c r="AJV111" s="7"/>
      <c r="AJW111" s="7"/>
      <c r="AJX111" s="7"/>
      <c r="AJY111" s="7"/>
      <c r="AJZ111" s="7"/>
      <c r="AKA111" s="7"/>
      <c r="AKB111" s="7"/>
      <c r="AKC111" s="7"/>
      <c r="AKD111" s="7"/>
      <c r="AKE111" s="7"/>
      <c r="AKF111" s="7"/>
      <c r="AKG111" s="7"/>
      <c r="AKH111" s="7"/>
      <c r="AKI111" s="7"/>
      <c r="AKJ111" s="7"/>
      <c r="AKK111" s="7"/>
      <c r="AKL111" s="7"/>
      <c r="AKM111" s="7"/>
      <c r="AKN111" s="7"/>
      <c r="AKO111" s="7"/>
      <c r="AKP111" s="7"/>
      <c r="AKQ111" s="7"/>
      <c r="AKR111" s="7"/>
      <c r="AKS111" s="7"/>
      <c r="AKT111" s="7"/>
      <c r="AKU111" s="7"/>
      <c r="AKV111" s="7"/>
      <c r="AKW111" s="7"/>
      <c r="AKX111" s="7"/>
      <c r="AKY111" s="7"/>
      <c r="AKZ111" s="7"/>
      <c r="ALA111" s="7"/>
      <c r="ALB111" s="7"/>
      <c r="ALC111" s="7"/>
      <c r="ALD111" s="7"/>
      <c r="ALE111" s="7"/>
      <c r="ALF111" s="7"/>
      <c r="ALG111" s="7"/>
      <c r="ALH111" s="7"/>
      <c r="ALI111" s="7"/>
      <c r="ALJ111" s="7"/>
      <c r="ALK111" s="7"/>
      <c r="ALL111" s="7"/>
      <c r="ALM111" s="7"/>
      <c r="ALN111" s="7"/>
      <c r="ALO111" s="7"/>
      <c r="ALP111" s="7"/>
      <c r="ALQ111" s="7"/>
      <c r="ALR111" s="7"/>
      <c r="ALS111" s="7"/>
      <c r="ALT111" s="7"/>
      <c r="ALU111" s="7"/>
      <c r="ALV111" s="7"/>
      <c r="ALW111" s="7"/>
      <c r="ALX111" s="7"/>
      <c r="ALY111" s="7"/>
      <c r="ALZ111" s="7"/>
      <c r="AMA111" s="7"/>
      <c r="AMB111" s="7"/>
      <c r="AMC111" s="7"/>
      <c r="AMD111" s="7"/>
      <c r="AME111" s="7"/>
      <c r="AMF111" s="7"/>
      <c r="AMG111" s="7"/>
      <c r="AMH111" s="7"/>
      <c r="AMI111" s="7"/>
      <c r="AMJ111" s="7"/>
      <c r="AMK111" s="7"/>
      <c r="AML111" s="7"/>
      <c r="AMM111" s="7"/>
      <c r="AMN111" s="7"/>
      <c r="AMO111" s="7"/>
      <c r="AMP111" s="7"/>
      <c r="AMQ111" s="7"/>
      <c r="AMR111" s="7"/>
      <c r="AMS111" s="7"/>
      <c r="AMT111" s="7"/>
      <c r="AMU111" s="7"/>
      <c r="AMV111" s="7"/>
      <c r="AMW111" s="7"/>
      <c r="AMX111" s="7"/>
      <c r="AMY111" s="7"/>
      <c r="AMZ111" s="7"/>
      <c r="ANA111" s="7"/>
      <c r="ANB111" s="7"/>
      <c r="ANC111" s="7"/>
      <c r="AND111" s="7"/>
      <c r="ANE111" s="7"/>
      <c r="ANF111" s="7"/>
      <c r="ANG111" s="7"/>
      <c r="ANH111" s="7"/>
      <c r="ANI111" s="7"/>
      <c r="ANJ111" s="7"/>
      <c r="ANK111" s="7"/>
      <c r="ANL111" s="7"/>
      <c r="ANM111" s="7"/>
      <c r="ANN111" s="7"/>
      <c r="ANO111" s="7"/>
      <c r="ANP111" s="7"/>
      <c r="ANQ111" s="7"/>
      <c r="ANR111" s="7"/>
      <c r="ANS111" s="7"/>
      <c r="ANT111" s="7"/>
      <c r="ANU111" s="7"/>
      <c r="ANV111" s="7"/>
      <c r="ANW111" s="7"/>
      <c r="ANX111" s="7"/>
      <c r="ANY111" s="7"/>
      <c r="ANZ111" s="7"/>
      <c r="AOA111" s="7"/>
      <c r="AOB111" s="7"/>
      <c r="AOC111" s="7"/>
      <c r="AOD111" s="7"/>
      <c r="AOE111" s="7"/>
      <c r="AOF111" s="7"/>
      <c r="AOG111" s="7"/>
      <c r="AOH111" s="7"/>
      <c r="AOI111" s="7"/>
      <c r="AOJ111" s="7"/>
      <c r="AOK111" s="7"/>
      <c r="AOL111" s="7"/>
      <c r="AOM111" s="7"/>
      <c r="AON111" s="7"/>
      <c r="AOO111" s="7"/>
      <c r="AOP111" s="7"/>
      <c r="AOQ111" s="7"/>
      <c r="AOR111" s="7"/>
      <c r="AOS111" s="7"/>
      <c r="AOT111" s="7"/>
      <c r="AOU111" s="7"/>
      <c r="AOV111" s="7"/>
      <c r="AOW111" s="7"/>
      <c r="AOX111" s="7"/>
      <c r="AOY111" s="7"/>
      <c r="AOZ111" s="7"/>
      <c r="APA111" s="7"/>
      <c r="APB111" s="7"/>
      <c r="APC111" s="7"/>
      <c r="APD111" s="7"/>
      <c r="APE111" s="7"/>
      <c r="APF111" s="7"/>
      <c r="APG111" s="7"/>
      <c r="APH111" s="7"/>
      <c r="API111" s="7"/>
      <c r="APJ111" s="7"/>
      <c r="APK111" s="7"/>
      <c r="APL111" s="7"/>
      <c r="APM111" s="7"/>
      <c r="APN111" s="7"/>
      <c r="APO111" s="7"/>
      <c r="APP111" s="7"/>
      <c r="APQ111" s="7"/>
      <c r="APR111" s="7"/>
      <c r="APS111" s="7"/>
      <c r="APT111" s="7"/>
      <c r="APU111" s="7"/>
      <c r="APV111" s="7"/>
      <c r="APW111" s="7"/>
      <c r="APX111" s="7"/>
      <c r="APY111" s="7"/>
      <c r="APZ111" s="7"/>
      <c r="AQA111" s="7"/>
      <c r="AQB111" s="7"/>
      <c r="AQC111" s="7"/>
      <c r="AQD111" s="7"/>
      <c r="AQE111" s="7"/>
      <c r="AQF111" s="7"/>
      <c r="AQG111" s="7"/>
      <c r="AQH111" s="7"/>
      <c r="AQI111" s="7"/>
      <c r="AQJ111" s="7"/>
      <c r="AQK111" s="7"/>
      <c r="AQL111" s="7"/>
      <c r="AQM111" s="7"/>
      <c r="AQN111" s="7"/>
      <c r="AQO111" s="7"/>
      <c r="AQP111" s="7"/>
      <c r="AQQ111" s="7"/>
      <c r="AQR111" s="7"/>
      <c r="AQS111" s="7"/>
      <c r="AQT111" s="7"/>
      <c r="AQU111" s="7"/>
      <c r="AQV111" s="7"/>
      <c r="AQW111" s="7"/>
      <c r="AQX111" s="7"/>
      <c r="AQY111" s="7"/>
      <c r="AQZ111" s="7"/>
      <c r="ARA111" s="7"/>
      <c r="ARB111" s="7"/>
      <c r="ARC111" s="7"/>
      <c r="ARD111" s="7"/>
      <c r="ARE111" s="7"/>
      <c r="ARF111" s="7"/>
      <c r="ARG111" s="7"/>
      <c r="ARH111" s="7"/>
      <c r="ARI111" s="7"/>
      <c r="ARJ111" s="7"/>
      <c r="ARK111" s="7"/>
      <c r="ARL111" s="7"/>
      <c r="ARM111" s="7"/>
      <c r="ARN111" s="7"/>
      <c r="ARO111" s="7"/>
      <c r="ARP111" s="7"/>
      <c r="ARQ111" s="7"/>
      <c r="ARR111" s="7"/>
      <c r="ARS111" s="7"/>
      <c r="ART111" s="7"/>
      <c r="ARU111" s="7"/>
      <c r="ARV111" s="7"/>
      <c r="ARW111" s="7"/>
      <c r="ARX111" s="7"/>
      <c r="ARY111" s="7"/>
      <c r="ARZ111" s="7"/>
      <c r="ASA111" s="7"/>
      <c r="ASB111" s="7"/>
      <c r="ASC111" s="7"/>
      <c r="ASD111" s="7"/>
      <c r="ASE111" s="7"/>
      <c r="ASF111" s="7"/>
      <c r="ASG111" s="7"/>
      <c r="ASH111" s="7"/>
      <c r="ASI111" s="7"/>
      <c r="ASJ111" s="7"/>
      <c r="ASK111" s="7"/>
      <c r="ASL111" s="7"/>
      <c r="ASM111" s="7"/>
      <c r="ASN111" s="7"/>
      <c r="ASO111" s="7"/>
      <c r="ASP111" s="7"/>
      <c r="ASQ111" s="7"/>
      <c r="ASR111" s="7"/>
      <c r="ASS111" s="7"/>
      <c r="AST111" s="7"/>
      <c r="ASU111" s="7"/>
      <c r="ASV111" s="7"/>
      <c r="ASW111" s="7"/>
      <c r="ASX111" s="7"/>
      <c r="ASY111" s="7"/>
      <c r="ASZ111" s="7"/>
      <c r="ATA111" s="7"/>
      <c r="ATB111" s="7"/>
      <c r="ATC111" s="7"/>
      <c r="ATD111" s="7"/>
      <c r="ATE111" s="7"/>
      <c r="ATF111" s="7"/>
      <c r="ATG111" s="7"/>
      <c r="ATH111" s="7"/>
      <c r="ATI111" s="7"/>
      <c r="ATJ111" s="7"/>
      <c r="ATK111" s="7"/>
      <c r="ATL111" s="7"/>
      <c r="ATM111" s="7"/>
      <c r="ATN111" s="7"/>
      <c r="ATO111" s="7"/>
      <c r="ATP111" s="7"/>
      <c r="ATQ111" s="7"/>
      <c r="ATR111" s="7"/>
      <c r="ATS111" s="7"/>
      <c r="ATT111" s="7"/>
      <c r="ATU111" s="7"/>
      <c r="ATV111" s="7"/>
      <c r="ATW111" s="7"/>
      <c r="ATX111" s="7"/>
      <c r="ATY111" s="7"/>
      <c r="ATZ111" s="7"/>
      <c r="AUA111" s="7"/>
      <c r="AUB111" s="7"/>
      <c r="AUC111" s="7"/>
      <c r="AUD111" s="7"/>
      <c r="AUE111" s="7"/>
      <c r="AUF111" s="7"/>
      <c r="AUG111" s="7"/>
      <c r="AUH111" s="7"/>
      <c r="AUI111" s="7"/>
      <c r="AUJ111" s="7"/>
      <c r="AUK111" s="7"/>
      <c r="AUL111" s="7"/>
      <c r="AUM111" s="7"/>
      <c r="AUN111" s="7"/>
      <c r="AUO111" s="7"/>
      <c r="AUP111" s="7"/>
      <c r="AUQ111" s="7"/>
      <c r="AUR111" s="7"/>
      <c r="AUS111" s="7"/>
      <c r="AUT111" s="7"/>
      <c r="AUU111" s="7"/>
      <c r="AUV111" s="7"/>
      <c r="AUW111" s="7"/>
      <c r="AUX111" s="7"/>
      <c r="AUY111" s="7"/>
      <c r="AUZ111" s="7"/>
      <c r="AVA111" s="7"/>
      <c r="AVB111" s="7"/>
      <c r="AVC111" s="7"/>
      <c r="AVD111" s="7"/>
      <c r="AVE111" s="7"/>
      <c r="AVF111" s="7"/>
      <c r="AVG111" s="7"/>
      <c r="AVH111" s="7"/>
      <c r="AVI111" s="7"/>
      <c r="AVJ111" s="7"/>
      <c r="AVK111" s="7"/>
      <c r="AVL111" s="7"/>
      <c r="AVM111" s="7"/>
      <c r="AVN111" s="7"/>
      <c r="AVO111" s="7"/>
      <c r="AVP111" s="7"/>
      <c r="AVQ111" s="7"/>
      <c r="AVR111" s="7"/>
      <c r="AVS111" s="7"/>
      <c r="AVT111" s="7"/>
      <c r="AVU111" s="7"/>
      <c r="AVV111" s="7"/>
      <c r="AVW111" s="7"/>
      <c r="AVX111" s="7"/>
      <c r="AVY111" s="7"/>
      <c r="AVZ111" s="7"/>
      <c r="AWA111" s="7"/>
      <c r="AWB111" s="7"/>
      <c r="AWC111" s="7"/>
      <c r="AWD111" s="7"/>
      <c r="AWE111" s="7"/>
      <c r="AWF111" s="7"/>
      <c r="AWG111" s="7"/>
      <c r="AWH111" s="7"/>
      <c r="AWI111" s="7"/>
      <c r="AWJ111" s="7"/>
      <c r="AWK111" s="7"/>
      <c r="AWL111" s="7"/>
      <c r="AWM111" s="7"/>
      <c r="AWN111" s="7"/>
      <c r="AWO111" s="7"/>
      <c r="AWP111" s="7"/>
      <c r="AWQ111" s="7"/>
      <c r="AWR111" s="7"/>
      <c r="AWS111" s="7"/>
      <c r="AWT111" s="7"/>
      <c r="AWU111" s="7"/>
      <c r="AWV111" s="7"/>
      <c r="AWW111" s="7"/>
      <c r="AWX111" s="7"/>
    </row>
    <row r="112" spans="1:1298" ht="18.75" x14ac:dyDescent="0.25">
      <c r="A112" s="1" t="s">
        <v>44</v>
      </c>
      <c r="B112" s="30">
        <v>3788</v>
      </c>
      <c r="C112" s="31">
        <f>B112*C115/B115</f>
        <v>91.760814547759608</v>
      </c>
      <c r="D112" s="40">
        <v>195</v>
      </c>
      <c r="E112" s="30">
        <f>D112*E115/D115</f>
        <v>401.58491803278685</v>
      </c>
    </row>
    <row r="113" spans="1:1298" ht="18.75" x14ac:dyDescent="0.25">
      <c r="A113" s="1" t="s">
        <v>65</v>
      </c>
      <c r="B113" s="30">
        <v>2008.25</v>
      </c>
      <c r="C113" s="31">
        <f>B113*C115/B115</f>
        <v>48.648008399033323</v>
      </c>
      <c r="D113" s="40">
        <v>92</v>
      </c>
      <c r="E113" s="30">
        <f>D113*E115/D115</f>
        <v>189.4657049180328</v>
      </c>
    </row>
    <row r="114" spans="1:1298" ht="18.75" x14ac:dyDescent="0.25">
      <c r="A114" s="1" t="s">
        <v>66</v>
      </c>
      <c r="B114" s="30">
        <v>514</v>
      </c>
      <c r="C114" s="31">
        <f>B114*C115/B115</f>
        <v>12.451177053207084</v>
      </c>
      <c r="D114" s="40">
        <v>18</v>
      </c>
      <c r="E114" s="30">
        <f>D114*E115/D115</f>
        <v>37.069377049180325</v>
      </c>
    </row>
    <row r="115" spans="1:1298" s="5" customFormat="1" ht="18.75" x14ac:dyDescent="0.25">
      <c r="A115" s="4"/>
      <c r="B115" s="32">
        <f>SUM(B112:B114)</f>
        <v>6310.25</v>
      </c>
      <c r="C115" s="33">
        <v>152.86000000000001</v>
      </c>
      <c r="D115" s="41">
        <f>SUM(D112:D114)</f>
        <v>305</v>
      </c>
      <c r="E115" s="32">
        <v>628.12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  <c r="IW115" s="7"/>
      <c r="IX115" s="7"/>
      <c r="IY115" s="7"/>
      <c r="IZ115" s="7"/>
      <c r="JA115" s="7"/>
      <c r="JB115" s="7"/>
      <c r="JC115" s="7"/>
      <c r="JD115" s="7"/>
      <c r="JE115" s="7"/>
      <c r="JF115" s="7"/>
      <c r="JG115" s="7"/>
      <c r="JH115" s="7"/>
      <c r="JI115" s="7"/>
      <c r="JJ115" s="7"/>
      <c r="JK115" s="7"/>
      <c r="JL115" s="7"/>
      <c r="JM115" s="7"/>
      <c r="JN115" s="7"/>
      <c r="JO115" s="7"/>
      <c r="JP115" s="7"/>
      <c r="JQ115" s="7"/>
      <c r="JR115" s="7"/>
      <c r="JS115" s="7"/>
      <c r="JT115" s="7"/>
      <c r="JU115" s="7"/>
      <c r="JV115" s="7"/>
      <c r="JW115" s="7"/>
      <c r="JX115" s="7"/>
      <c r="JY115" s="7"/>
      <c r="JZ115" s="7"/>
      <c r="KA115" s="7"/>
      <c r="KB115" s="7"/>
      <c r="KC115" s="7"/>
      <c r="KD115" s="7"/>
      <c r="KE115" s="7"/>
      <c r="KF115" s="7"/>
      <c r="KG115" s="7"/>
      <c r="KH115" s="7"/>
      <c r="KI115" s="7"/>
      <c r="KJ115" s="7"/>
      <c r="KK115" s="7"/>
      <c r="KL115" s="7"/>
      <c r="KM115" s="7"/>
      <c r="KN115" s="7"/>
      <c r="KO115" s="7"/>
      <c r="KP115" s="7"/>
      <c r="KQ115" s="7"/>
      <c r="KR115" s="7"/>
      <c r="KS115" s="7"/>
      <c r="KT115" s="7"/>
      <c r="KU115" s="7"/>
      <c r="KV115" s="7"/>
      <c r="KW115" s="7"/>
      <c r="KX115" s="7"/>
      <c r="KY115" s="7"/>
      <c r="KZ115" s="7"/>
      <c r="LA115" s="7"/>
      <c r="LB115" s="7"/>
      <c r="LC115" s="7"/>
      <c r="LD115" s="7"/>
      <c r="LE115" s="7"/>
      <c r="LF115" s="7"/>
      <c r="LG115" s="7"/>
      <c r="LH115" s="7"/>
      <c r="LI115" s="7"/>
      <c r="LJ115" s="7"/>
      <c r="LK115" s="7"/>
      <c r="LL115" s="7"/>
      <c r="LM115" s="7"/>
      <c r="LN115" s="7"/>
      <c r="LO115" s="7"/>
      <c r="LP115" s="7"/>
      <c r="LQ115" s="7"/>
      <c r="LR115" s="7"/>
      <c r="LS115" s="7"/>
      <c r="LT115" s="7"/>
      <c r="LU115" s="7"/>
      <c r="LV115" s="7"/>
      <c r="LW115" s="7"/>
      <c r="LX115" s="7"/>
      <c r="LY115" s="7"/>
      <c r="LZ115" s="7"/>
      <c r="MA115" s="7"/>
      <c r="MB115" s="7"/>
      <c r="MC115" s="7"/>
      <c r="MD115" s="7"/>
      <c r="ME115" s="7"/>
      <c r="MF115" s="7"/>
      <c r="MG115" s="7"/>
      <c r="MH115" s="7"/>
      <c r="MI115" s="7"/>
      <c r="MJ115" s="7"/>
      <c r="MK115" s="7"/>
      <c r="ML115" s="7"/>
      <c r="MM115" s="7"/>
      <c r="MN115" s="7"/>
      <c r="MO115" s="7"/>
      <c r="MP115" s="7"/>
      <c r="MQ115" s="7"/>
      <c r="MR115" s="7"/>
      <c r="MS115" s="7"/>
      <c r="MT115" s="7"/>
      <c r="MU115" s="7"/>
      <c r="MV115" s="7"/>
      <c r="MW115" s="7"/>
      <c r="MX115" s="7"/>
      <c r="MY115" s="7"/>
      <c r="MZ115" s="7"/>
      <c r="NA115" s="7"/>
      <c r="NB115" s="7"/>
      <c r="NC115" s="7"/>
      <c r="ND115" s="7"/>
      <c r="NE115" s="7"/>
      <c r="NF115" s="7"/>
      <c r="NG115" s="7"/>
      <c r="NH115" s="7"/>
      <c r="NI115" s="7"/>
      <c r="NJ115" s="7"/>
      <c r="NK115" s="7"/>
      <c r="NL115" s="7"/>
      <c r="NM115" s="7"/>
      <c r="NN115" s="7"/>
      <c r="NO115" s="7"/>
      <c r="NP115" s="7"/>
      <c r="NQ115" s="7"/>
      <c r="NR115" s="7"/>
      <c r="NS115" s="7"/>
      <c r="NT115" s="7"/>
      <c r="NU115" s="7"/>
      <c r="NV115" s="7"/>
      <c r="NW115" s="7"/>
      <c r="NX115" s="7"/>
      <c r="NY115" s="7"/>
      <c r="NZ115" s="7"/>
      <c r="OA115" s="7"/>
      <c r="OB115" s="7"/>
      <c r="OC115" s="7"/>
      <c r="OD115" s="7"/>
      <c r="OE115" s="7"/>
      <c r="OF115" s="7"/>
      <c r="OG115" s="7"/>
      <c r="OH115" s="7"/>
      <c r="OI115" s="7"/>
      <c r="OJ115" s="7"/>
      <c r="OK115" s="7"/>
      <c r="OL115" s="7"/>
      <c r="OM115" s="7"/>
      <c r="ON115" s="7"/>
      <c r="OO115" s="7"/>
      <c r="OP115" s="7"/>
      <c r="OQ115" s="7"/>
      <c r="OR115" s="7"/>
      <c r="OS115" s="7"/>
      <c r="OT115" s="7"/>
      <c r="OU115" s="7"/>
      <c r="OV115" s="7"/>
      <c r="OW115" s="7"/>
      <c r="OX115" s="7"/>
      <c r="OY115" s="7"/>
      <c r="OZ115" s="7"/>
      <c r="PA115" s="7"/>
      <c r="PB115" s="7"/>
      <c r="PC115" s="7"/>
      <c r="PD115" s="7"/>
      <c r="PE115" s="7"/>
      <c r="PF115" s="7"/>
      <c r="PG115" s="7"/>
      <c r="PH115" s="7"/>
      <c r="PI115" s="7"/>
      <c r="PJ115" s="7"/>
      <c r="PK115" s="7"/>
      <c r="PL115" s="7"/>
      <c r="PM115" s="7"/>
      <c r="PN115" s="7"/>
      <c r="PO115" s="7"/>
      <c r="PP115" s="7"/>
      <c r="PQ115" s="7"/>
      <c r="PR115" s="7"/>
      <c r="PS115" s="7"/>
      <c r="PT115" s="7"/>
      <c r="PU115" s="7"/>
      <c r="PV115" s="7"/>
      <c r="PW115" s="7"/>
      <c r="PX115" s="7"/>
      <c r="PY115" s="7"/>
      <c r="PZ115" s="7"/>
      <c r="QA115" s="7"/>
      <c r="QB115" s="7"/>
      <c r="QC115" s="7"/>
      <c r="QD115" s="7"/>
      <c r="QE115" s="7"/>
      <c r="QF115" s="7"/>
      <c r="QG115" s="7"/>
      <c r="QH115" s="7"/>
      <c r="QI115" s="7"/>
      <c r="QJ115" s="7"/>
      <c r="QK115" s="7"/>
      <c r="QL115" s="7"/>
      <c r="QM115" s="7"/>
      <c r="QN115" s="7"/>
      <c r="QO115" s="7"/>
      <c r="QP115" s="7"/>
      <c r="QQ115" s="7"/>
      <c r="QR115" s="7"/>
      <c r="QS115" s="7"/>
      <c r="QT115" s="7"/>
      <c r="QU115" s="7"/>
      <c r="QV115" s="7"/>
      <c r="QW115" s="7"/>
      <c r="QX115" s="7"/>
      <c r="QY115" s="7"/>
      <c r="QZ115" s="7"/>
      <c r="RA115" s="7"/>
      <c r="RB115" s="7"/>
      <c r="RC115" s="7"/>
      <c r="RD115" s="7"/>
      <c r="RE115" s="7"/>
      <c r="RF115" s="7"/>
      <c r="RG115" s="7"/>
      <c r="RH115" s="7"/>
      <c r="RI115" s="7"/>
      <c r="RJ115" s="7"/>
      <c r="RK115" s="7"/>
      <c r="RL115" s="7"/>
      <c r="RM115" s="7"/>
      <c r="RN115" s="7"/>
      <c r="RO115" s="7"/>
      <c r="RP115" s="7"/>
      <c r="RQ115" s="7"/>
      <c r="RR115" s="7"/>
      <c r="RS115" s="7"/>
      <c r="RT115" s="7"/>
      <c r="RU115" s="7"/>
      <c r="RV115" s="7"/>
      <c r="RW115" s="7"/>
      <c r="RX115" s="7"/>
      <c r="RY115" s="7"/>
      <c r="RZ115" s="7"/>
      <c r="SA115" s="7"/>
      <c r="SB115" s="7"/>
      <c r="SC115" s="7"/>
      <c r="SD115" s="7"/>
      <c r="SE115" s="7"/>
      <c r="SF115" s="7"/>
      <c r="SG115" s="7"/>
      <c r="SH115" s="7"/>
      <c r="SI115" s="7"/>
      <c r="SJ115" s="7"/>
      <c r="SK115" s="7"/>
      <c r="SL115" s="7"/>
      <c r="SM115" s="7"/>
      <c r="SN115" s="7"/>
      <c r="SO115" s="7"/>
      <c r="SP115" s="7"/>
      <c r="SQ115" s="7"/>
      <c r="SR115" s="7"/>
      <c r="SS115" s="7"/>
      <c r="ST115" s="7"/>
      <c r="SU115" s="7"/>
      <c r="SV115" s="7"/>
      <c r="SW115" s="7"/>
      <c r="SX115" s="7"/>
      <c r="SY115" s="7"/>
      <c r="SZ115" s="7"/>
      <c r="TA115" s="7"/>
      <c r="TB115" s="7"/>
      <c r="TC115" s="7"/>
      <c r="TD115" s="7"/>
      <c r="TE115" s="7"/>
      <c r="TF115" s="7"/>
      <c r="TG115" s="7"/>
      <c r="TH115" s="7"/>
      <c r="TI115" s="7"/>
      <c r="TJ115" s="7"/>
      <c r="TK115" s="7"/>
      <c r="TL115" s="7"/>
      <c r="TM115" s="7"/>
      <c r="TN115" s="7"/>
      <c r="TO115" s="7"/>
      <c r="TP115" s="7"/>
      <c r="TQ115" s="7"/>
      <c r="TR115" s="7"/>
      <c r="TS115" s="7"/>
      <c r="TT115" s="7"/>
      <c r="TU115" s="7"/>
      <c r="TV115" s="7"/>
      <c r="TW115" s="7"/>
      <c r="TX115" s="7"/>
      <c r="TY115" s="7"/>
      <c r="TZ115" s="7"/>
      <c r="UA115" s="7"/>
      <c r="UB115" s="7"/>
      <c r="UC115" s="7"/>
      <c r="UD115" s="7"/>
      <c r="UE115" s="7"/>
      <c r="UF115" s="7"/>
      <c r="UG115" s="7"/>
      <c r="UH115" s="7"/>
      <c r="UI115" s="7"/>
      <c r="UJ115" s="7"/>
      <c r="UK115" s="7"/>
      <c r="UL115" s="7"/>
      <c r="UM115" s="7"/>
      <c r="UN115" s="7"/>
      <c r="UO115" s="7"/>
      <c r="UP115" s="7"/>
      <c r="UQ115" s="7"/>
      <c r="UR115" s="7"/>
      <c r="US115" s="7"/>
      <c r="UT115" s="7"/>
      <c r="UU115" s="7"/>
      <c r="UV115" s="7"/>
      <c r="UW115" s="7"/>
      <c r="UX115" s="7"/>
      <c r="UY115" s="7"/>
      <c r="UZ115" s="7"/>
      <c r="VA115" s="7"/>
      <c r="VB115" s="7"/>
      <c r="VC115" s="7"/>
      <c r="VD115" s="7"/>
      <c r="VE115" s="7"/>
      <c r="VF115" s="7"/>
      <c r="VG115" s="7"/>
      <c r="VH115" s="7"/>
      <c r="VI115" s="7"/>
      <c r="VJ115" s="7"/>
      <c r="VK115" s="7"/>
      <c r="VL115" s="7"/>
      <c r="VM115" s="7"/>
      <c r="VN115" s="7"/>
      <c r="VO115" s="7"/>
      <c r="VP115" s="7"/>
      <c r="VQ115" s="7"/>
      <c r="VR115" s="7"/>
      <c r="VS115" s="7"/>
      <c r="VT115" s="7"/>
      <c r="VU115" s="7"/>
      <c r="VV115" s="7"/>
      <c r="VW115" s="7"/>
      <c r="VX115" s="7"/>
      <c r="VY115" s="7"/>
      <c r="VZ115" s="7"/>
      <c r="WA115" s="7"/>
      <c r="WB115" s="7"/>
      <c r="WC115" s="7"/>
      <c r="WD115" s="7"/>
      <c r="WE115" s="7"/>
      <c r="WF115" s="7"/>
      <c r="WG115" s="7"/>
      <c r="WH115" s="7"/>
      <c r="WI115" s="7"/>
      <c r="WJ115" s="7"/>
      <c r="WK115" s="7"/>
      <c r="WL115" s="7"/>
      <c r="WM115" s="7"/>
      <c r="WN115" s="7"/>
      <c r="WO115" s="7"/>
      <c r="WP115" s="7"/>
      <c r="WQ115" s="7"/>
      <c r="WR115" s="7"/>
      <c r="WS115" s="7"/>
      <c r="WT115" s="7"/>
      <c r="WU115" s="7"/>
      <c r="WV115" s="7"/>
      <c r="WW115" s="7"/>
      <c r="WX115" s="7"/>
      <c r="WY115" s="7"/>
      <c r="WZ115" s="7"/>
      <c r="XA115" s="7"/>
      <c r="XB115" s="7"/>
      <c r="XC115" s="7"/>
      <c r="XD115" s="7"/>
      <c r="XE115" s="7"/>
      <c r="XF115" s="7"/>
      <c r="XG115" s="7"/>
      <c r="XH115" s="7"/>
      <c r="XI115" s="7"/>
      <c r="XJ115" s="7"/>
      <c r="XK115" s="7"/>
      <c r="XL115" s="7"/>
      <c r="XM115" s="7"/>
      <c r="XN115" s="7"/>
      <c r="XO115" s="7"/>
      <c r="XP115" s="7"/>
      <c r="XQ115" s="7"/>
      <c r="XR115" s="7"/>
      <c r="XS115" s="7"/>
      <c r="XT115" s="7"/>
      <c r="XU115" s="7"/>
      <c r="XV115" s="7"/>
      <c r="XW115" s="7"/>
      <c r="XX115" s="7"/>
      <c r="XY115" s="7"/>
      <c r="XZ115" s="7"/>
      <c r="YA115" s="7"/>
      <c r="YB115" s="7"/>
      <c r="YC115" s="7"/>
      <c r="YD115" s="7"/>
      <c r="YE115" s="7"/>
      <c r="YF115" s="7"/>
      <c r="YG115" s="7"/>
      <c r="YH115" s="7"/>
      <c r="YI115" s="7"/>
      <c r="YJ115" s="7"/>
      <c r="YK115" s="7"/>
      <c r="YL115" s="7"/>
      <c r="YM115" s="7"/>
      <c r="YN115" s="7"/>
      <c r="YO115" s="7"/>
      <c r="YP115" s="7"/>
      <c r="YQ115" s="7"/>
      <c r="YR115" s="7"/>
      <c r="YS115" s="7"/>
      <c r="YT115" s="7"/>
      <c r="YU115" s="7"/>
      <c r="YV115" s="7"/>
      <c r="YW115" s="7"/>
      <c r="YX115" s="7"/>
      <c r="YY115" s="7"/>
      <c r="YZ115" s="7"/>
      <c r="ZA115" s="7"/>
      <c r="ZB115" s="7"/>
      <c r="ZC115" s="7"/>
      <c r="ZD115" s="7"/>
      <c r="ZE115" s="7"/>
      <c r="ZF115" s="7"/>
      <c r="ZG115" s="7"/>
      <c r="ZH115" s="7"/>
      <c r="ZI115" s="7"/>
      <c r="ZJ115" s="7"/>
      <c r="ZK115" s="7"/>
      <c r="ZL115" s="7"/>
      <c r="ZM115" s="7"/>
      <c r="ZN115" s="7"/>
      <c r="ZO115" s="7"/>
      <c r="ZP115" s="7"/>
      <c r="ZQ115" s="7"/>
      <c r="ZR115" s="7"/>
      <c r="ZS115" s="7"/>
      <c r="ZT115" s="7"/>
      <c r="ZU115" s="7"/>
      <c r="ZV115" s="7"/>
      <c r="ZW115" s="7"/>
      <c r="ZX115" s="7"/>
      <c r="ZY115" s="7"/>
      <c r="ZZ115" s="7"/>
      <c r="AAA115" s="7"/>
      <c r="AAB115" s="7"/>
      <c r="AAC115" s="7"/>
      <c r="AAD115" s="7"/>
      <c r="AAE115" s="7"/>
      <c r="AAF115" s="7"/>
      <c r="AAG115" s="7"/>
      <c r="AAH115" s="7"/>
      <c r="AAI115" s="7"/>
      <c r="AAJ115" s="7"/>
      <c r="AAK115" s="7"/>
      <c r="AAL115" s="7"/>
      <c r="AAM115" s="7"/>
      <c r="AAN115" s="7"/>
      <c r="AAO115" s="7"/>
      <c r="AAP115" s="7"/>
      <c r="AAQ115" s="7"/>
      <c r="AAR115" s="7"/>
      <c r="AAS115" s="7"/>
      <c r="AAT115" s="7"/>
      <c r="AAU115" s="7"/>
      <c r="AAV115" s="7"/>
      <c r="AAW115" s="7"/>
      <c r="AAX115" s="7"/>
      <c r="AAY115" s="7"/>
      <c r="AAZ115" s="7"/>
      <c r="ABA115" s="7"/>
      <c r="ABB115" s="7"/>
      <c r="ABC115" s="7"/>
      <c r="ABD115" s="7"/>
      <c r="ABE115" s="7"/>
      <c r="ABF115" s="7"/>
      <c r="ABG115" s="7"/>
      <c r="ABH115" s="7"/>
      <c r="ABI115" s="7"/>
      <c r="ABJ115" s="7"/>
      <c r="ABK115" s="7"/>
      <c r="ABL115" s="7"/>
      <c r="ABM115" s="7"/>
      <c r="ABN115" s="7"/>
      <c r="ABO115" s="7"/>
      <c r="ABP115" s="7"/>
      <c r="ABQ115" s="7"/>
      <c r="ABR115" s="7"/>
      <c r="ABS115" s="7"/>
      <c r="ABT115" s="7"/>
      <c r="ABU115" s="7"/>
      <c r="ABV115" s="7"/>
      <c r="ABW115" s="7"/>
      <c r="ABX115" s="7"/>
      <c r="ABY115" s="7"/>
      <c r="ABZ115" s="7"/>
      <c r="ACA115" s="7"/>
      <c r="ACB115" s="7"/>
      <c r="ACC115" s="7"/>
      <c r="ACD115" s="7"/>
      <c r="ACE115" s="7"/>
      <c r="ACF115" s="7"/>
      <c r="ACG115" s="7"/>
      <c r="ACH115" s="7"/>
      <c r="ACI115" s="7"/>
      <c r="ACJ115" s="7"/>
      <c r="ACK115" s="7"/>
      <c r="ACL115" s="7"/>
      <c r="ACM115" s="7"/>
      <c r="ACN115" s="7"/>
      <c r="ACO115" s="7"/>
      <c r="ACP115" s="7"/>
      <c r="ACQ115" s="7"/>
      <c r="ACR115" s="7"/>
      <c r="ACS115" s="7"/>
      <c r="ACT115" s="7"/>
      <c r="ACU115" s="7"/>
      <c r="ACV115" s="7"/>
      <c r="ACW115" s="7"/>
      <c r="ACX115" s="7"/>
      <c r="ACY115" s="7"/>
      <c r="ACZ115" s="7"/>
      <c r="ADA115" s="7"/>
      <c r="ADB115" s="7"/>
      <c r="ADC115" s="7"/>
      <c r="ADD115" s="7"/>
      <c r="ADE115" s="7"/>
      <c r="ADF115" s="7"/>
      <c r="ADG115" s="7"/>
      <c r="ADH115" s="7"/>
      <c r="ADI115" s="7"/>
      <c r="ADJ115" s="7"/>
      <c r="ADK115" s="7"/>
      <c r="ADL115" s="7"/>
      <c r="ADM115" s="7"/>
      <c r="ADN115" s="7"/>
      <c r="ADO115" s="7"/>
      <c r="ADP115" s="7"/>
      <c r="ADQ115" s="7"/>
      <c r="ADR115" s="7"/>
      <c r="ADS115" s="7"/>
      <c r="ADT115" s="7"/>
      <c r="ADU115" s="7"/>
      <c r="ADV115" s="7"/>
      <c r="ADW115" s="7"/>
      <c r="ADX115" s="7"/>
      <c r="ADY115" s="7"/>
      <c r="ADZ115" s="7"/>
      <c r="AEA115" s="7"/>
      <c r="AEB115" s="7"/>
      <c r="AEC115" s="7"/>
      <c r="AED115" s="7"/>
      <c r="AEE115" s="7"/>
      <c r="AEF115" s="7"/>
      <c r="AEG115" s="7"/>
      <c r="AEH115" s="7"/>
      <c r="AEI115" s="7"/>
      <c r="AEJ115" s="7"/>
      <c r="AEK115" s="7"/>
      <c r="AEL115" s="7"/>
      <c r="AEM115" s="7"/>
      <c r="AEN115" s="7"/>
      <c r="AEO115" s="7"/>
      <c r="AEP115" s="7"/>
      <c r="AEQ115" s="7"/>
      <c r="AER115" s="7"/>
      <c r="AES115" s="7"/>
      <c r="AET115" s="7"/>
      <c r="AEU115" s="7"/>
      <c r="AEV115" s="7"/>
      <c r="AEW115" s="7"/>
      <c r="AEX115" s="7"/>
      <c r="AEY115" s="7"/>
      <c r="AEZ115" s="7"/>
      <c r="AFA115" s="7"/>
      <c r="AFB115" s="7"/>
      <c r="AFC115" s="7"/>
      <c r="AFD115" s="7"/>
      <c r="AFE115" s="7"/>
      <c r="AFF115" s="7"/>
      <c r="AFG115" s="7"/>
      <c r="AFH115" s="7"/>
      <c r="AFI115" s="7"/>
      <c r="AFJ115" s="7"/>
      <c r="AFK115" s="7"/>
      <c r="AFL115" s="7"/>
      <c r="AFM115" s="7"/>
      <c r="AFN115" s="7"/>
      <c r="AFO115" s="7"/>
      <c r="AFP115" s="7"/>
      <c r="AFQ115" s="7"/>
      <c r="AFR115" s="7"/>
      <c r="AFS115" s="7"/>
      <c r="AFT115" s="7"/>
      <c r="AFU115" s="7"/>
      <c r="AFV115" s="7"/>
      <c r="AFW115" s="7"/>
      <c r="AFX115" s="7"/>
      <c r="AFY115" s="7"/>
      <c r="AFZ115" s="7"/>
      <c r="AGA115" s="7"/>
      <c r="AGB115" s="7"/>
      <c r="AGC115" s="7"/>
      <c r="AGD115" s="7"/>
      <c r="AGE115" s="7"/>
      <c r="AGF115" s="7"/>
      <c r="AGG115" s="7"/>
      <c r="AGH115" s="7"/>
      <c r="AGI115" s="7"/>
      <c r="AGJ115" s="7"/>
      <c r="AGK115" s="7"/>
      <c r="AGL115" s="7"/>
      <c r="AGM115" s="7"/>
      <c r="AGN115" s="7"/>
      <c r="AGO115" s="7"/>
      <c r="AGP115" s="7"/>
      <c r="AGQ115" s="7"/>
      <c r="AGR115" s="7"/>
      <c r="AGS115" s="7"/>
      <c r="AGT115" s="7"/>
      <c r="AGU115" s="7"/>
      <c r="AGV115" s="7"/>
      <c r="AGW115" s="7"/>
      <c r="AGX115" s="7"/>
      <c r="AGY115" s="7"/>
      <c r="AGZ115" s="7"/>
      <c r="AHA115" s="7"/>
      <c r="AHB115" s="7"/>
      <c r="AHC115" s="7"/>
      <c r="AHD115" s="7"/>
      <c r="AHE115" s="7"/>
      <c r="AHF115" s="7"/>
      <c r="AHG115" s="7"/>
      <c r="AHH115" s="7"/>
      <c r="AHI115" s="7"/>
      <c r="AHJ115" s="7"/>
      <c r="AHK115" s="7"/>
      <c r="AHL115" s="7"/>
      <c r="AHM115" s="7"/>
      <c r="AHN115" s="7"/>
      <c r="AHO115" s="7"/>
      <c r="AHP115" s="7"/>
      <c r="AHQ115" s="7"/>
      <c r="AHR115" s="7"/>
      <c r="AHS115" s="7"/>
      <c r="AHT115" s="7"/>
      <c r="AHU115" s="7"/>
      <c r="AHV115" s="7"/>
      <c r="AHW115" s="7"/>
      <c r="AHX115" s="7"/>
      <c r="AHY115" s="7"/>
      <c r="AHZ115" s="7"/>
      <c r="AIA115" s="7"/>
      <c r="AIB115" s="7"/>
      <c r="AIC115" s="7"/>
      <c r="AID115" s="7"/>
      <c r="AIE115" s="7"/>
      <c r="AIF115" s="7"/>
      <c r="AIG115" s="7"/>
      <c r="AIH115" s="7"/>
      <c r="AII115" s="7"/>
      <c r="AIJ115" s="7"/>
      <c r="AIK115" s="7"/>
      <c r="AIL115" s="7"/>
      <c r="AIM115" s="7"/>
      <c r="AIN115" s="7"/>
      <c r="AIO115" s="7"/>
      <c r="AIP115" s="7"/>
      <c r="AIQ115" s="7"/>
      <c r="AIR115" s="7"/>
      <c r="AIS115" s="7"/>
      <c r="AIT115" s="7"/>
      <c r="AIU115" s="7"/>
      <c r="AIV115" s="7"/>
      <c r="AIW115" s="7"/>
      <c r="AIX115" s="7"/>
      <c r="AIY115" s="7"/>
      <c r="AIZ115" s="7"/>
      <c r="AJA115" s="7"/>
      <c r="AJB115" s="7"/>
      <c r="AJC115" s="7"/>
      <c r="AJD115" s="7"/>
      <c r="AJE115" s="7"/>
      <c r="AJF115" s="7"/>
      <c r="AJG115" s="7"/>
      <c r="AJH115" s="7"/>
      <c r="AJI115" s="7"/>
      <c r="AJJ115" s="7"/>
      <c r="AJK115" s="7"/>
      <c r="AJL115" s="7"/>
      <c r="AJM115" s="7"/>
      <c r="AJN115" s="7"/>
      <c r="AJO115" s="7"/>
      <c r="AJP115" s="7"/>
      <c r="AJQ115" s="7"/>
      <c r="AJR115" s="7"/>
      <c r="AJS115" s="7"/>
      <c r="AJT115" s="7"/>
      <c r="AJU115" s="7"/>
      <c r="AJV115" s="7"/>
      <c r="AJW115" s="7"/>
      <c r="AJX115" s="7"/>
      <c r="AJY115" s="7"/>
      <c r="AJZ115" s="7"/>
      <c r="AKA115" s="7"/>
      <c r="AKB115" s="7"/>
      <c r="AKC115" s="7"/>
      <c r="AKD115" s="7"/>
      <c r="AKE115" s="7"/>
      <c r="AKF115" s="7"/>
      <c r="AKG115" s="7"/>
      <c r="AKH115" s="7"/>
      <c r="AKI115" s="7"/>
      <c r="AKJ115" s="7"/>
      <c r="AKK115" s="7"/>
      <c r="AKL115" s="7"/>
      <c r="AKM115" s="7"/>
      <c r="AKN115" s="7"/>
      <c r="AKO115" s="7"/>
      <c r="AKP115" s="7"/>
      <c r="AKQ115" s="7"/>
      <c r="AKR115" s="7"/>
      <c r="AKS115" s="7"/>
      <c r="AKT115" s="7"/>
      <c r="AKU115" s="7"/>
      <c r="AKV115" s="7"/>
      <c r="AKW115" s="7"/>
      <c r="AKX115" s="7"/>
      <c r="AKY115" s="7"/>
      <c r="AKZ115" s="7"/>
      <c r="ALA115" s="7"/>
      <c r="ALB115" s="7"/>
      <c r="ALC115" s="7"/>
      <c r="ALD115" s="7"/>
      <c r="ALE115" s="7"/>
      <c r="ALF115" s="7"/>
      <c r="ALG115" s="7"/>
      <c r="ALH115" s="7"/>
      <c r="ALI115" s="7"/>
      <c r="ALJ115" s="7"/>
      <c r="ALK115" s="7"/>
      <c r="ALL115" s="7"/>
      <c r="ALM115" s="7"/>
      <c r="ALN115" s="7"/>
      <c r="ALO115" s="7"/>
      <c r="ALP115" s="7"/>
      <c r="ALQ115" s="7"/>
      <c r="ALR115" s="7"/>
      <c r="ALS115" s="7"/>
      <c r="ALT115" s="7"/>
      <c r="ALU115" s="7"/>
      <c r="ALV115" s="7"/>
      <c r="ALW115" s="7"/>
      <c r="ALX115" s="7"/>
      <c r="ALY115" s="7"/>
      <c r="ALZ115" s="7"/>
      <c r="AMA115" s="7"/>
      <c r="AMB115" s="7"/>
      <c r="AMC115" s="7"/>
      <c r="AMD115" s="7"/>
      <c r="AME115" s="7"/>
      <c r="AMF115" s="7"/>
      <c r="AMG115" s="7"/>
      <c r="AMH115" s="7"/>
      <c r="AMI115" s="7"/>
      <c r="AMJ115" s="7"/>
      <c r="AMK115" s="7"/>
      <c r="AML115" s="7"/>
      <c r="AMM115" s="7"/>
      <c r="AMN115" s="7"/>
      <c r="AMO115" s="7"/>
      <c r="AMP115" s="7"/>
      <c r="AMQ115" s="7"/>
      <c r="AMR115" s="7"/>
      <c r="AMS115" s="7"/>
      <c r="AMT115" s="7"/>
      <c r="AMU115" s="7"/>
      <c r="AMV115" s="7"/>
      <c r="AMW115" s="7"/>
      <c r="AMX115" s="7"/>
      <c r="AMY115" s="7"/>
      <c r="AMZ115" s="7"/>
      <c r="ANA115" s="7"/>
      <c r="ANB115" s="7"/>
      <c r="ANC115" s="7"/>
      <c r="AND115" s="7"/>
      <c r="ANE115" s="7"/>
      <c r="ANF115" s="7"/>
      <c r="ANG115" s="7"/>
      <c r="ANH115" s="7"/>
      <c r="ANI115" s="7"/>
      <c r="ANJ115" s="7"/>
      <c r="ANK115" s="7"/>
      <c r="ANL115" s="7"/>
      <c r="ANM115" s="7"/>
      <c r="ANN115" s="7"/>
      <c r="ANO115" s="7"/>
      <c r="ANP115" s="7"/>
      <c r="ANQ115" s="7"/>
      <c r="ANR115" s="7"/>
      <c r="ANS115" s="7"/>
      <c r="ANT115" s="7"/>
      <c r="ANU115" s="7"/>
      <c r="ANV115" s="7"/>
      <c r="ANW115" s="7"/>
      <c r="ANX115" s="7"/>
      <c r="ANY115" s="7"/>
      <c r="ANZ115" s="7"/>
      <c r="AOA115" s="7"/>
      <c r="AOB115" s="7"/>
      <c r="AOC115" s="7"/>
      <c r="AOD115" s="7"/>
      <c r="AOE115" s="7"/>
      <c r="AOF115" s="7"/>
      <c r="AOG115" s="7"/>
      <c r="AOH115" s="7"/>
      <c r="AOI115" s="7"/>
      <c r="AOJ115" s="7"/>
      <c r="AOK115" s="7"/>
      <c r="AOL115" s="7"/>
      <c r="AOM115" s="7"/>
      <c r="AON115" s="7"/>
      <c r="AOO115" s="7"/>
      <c r="AOP115" s="7"/>
      <c r="AOQ115" s="7"/>
      <c r="AOR115" s="7"/>
      <c r="AOS115" s="7"/>
      <c r="AOT115" s="7"/>
      <c r="AOU115" s="7"/>
      <c r="AOV115" s="7"/>
      <c r="AOW115" s="7"/>
      <c r="AOX115" s="7"/>
      <c r="AOY115" s="7"/>
      <c r="AOZ115" s="7"/>
      <c r="APA115" s="7"/>
      <c r="APB115" s="7"/>
      <c r="APC115" s="7"/>
      <c r="APD115" s="7"/>
      <c r="APE115" s="7"/>
      <c r="APF115" s="7"/>
      <c r="APG115" s="7"/>
      <c r="APH115" s="7"/>
      <c r="API115" s="7"/>
      <c r="APJ115" s="7"/>
      <c r="APK115" s="7"/>
      <c r="APL115" s="7"/>
      <c r="APM115" s="7"/>
      <c r="APN115" s="7"/>
      <c r="APO115" s="7"/>
      <c r="APP115" s="7"/>
      <c r="APQ115" s="7"/>
      <c r="APR115" s="7"/>
      <c r="APS115" s="7"/>
      <c r="APT115" s="7"/>
      <c r="APU115" s="7"/>
      <c r="APV115" s="7"/>
      <c r="APW115" s="7"/>
      <c r="APX115" s="7"/>
      <c r="APY115" s="7"/>
      <c r="APZ115" s="7"/>
      <c r="AQA115" s="7"/>
      <c r="AQB115" s="7"/>
      <c r="AQC115" s="7"/>
      <c r="AQD115" s="7"/>
      <c r="AQE115" s="7"/>
      <c r="AQF115" s="7"/>
      <c r="AQG115" s="7"/>
      <c r="AQH115" s="7"/>
      <c r="AQI115" s="7"/>
      <c r="AQJ115" s="7"/>
      <c r="AQK115" s="7"/>
      <c r="AQL115" s="7"/>
      <c r="AQM115" s="7"/>
      <c r="AQN115" s="7"/>
      <c r="AQO115" s="7"/>
      <c r="AQP115" s="7"/>
      <c r="AQQ115" s="7"/>
      <c r="AQR115" s="7"/>
      <c r="AQS115" s="7"/>
      <c r="AQT115" s="7"/>
      <c r="AQU115" s="7"/>
      <c r="AQV115" s="7"/>
      <c r="AQW115" s="7"/>
      <c r="AQX115" s="7"/>
      <c r="AQY115" s="7"/>
      <c r="AQZ115" s="7"/>
      <c r="ARA115" s="7"/>
      <c r="ARB115" s="7"/>
      <c r="ARC115" s="7"/>
      <c r="ARD115" s="7"/>
      <c r="ARE115" s="7"/>
      <c r="ARF115" s="7"/>
      <c r="ARG115" s="7"/>
      <c r="ARH115" s="7"/>
      <c r="ARI115" s="7"/>
      <c r="ARJ115" s="7"/>
      <c r="ARK115" s="7"/>
      <c r="ARL115" s="7"/>
      <c r="ARM115" s="7"/>
      <c r="ARN115" s="7"/>
      <c r="ARO115" s="7"/>
      <c r="ARP115" s="7"/>
      <c r="ARQ115" s="7"/>
      <c r="ARR115" s="7"/>
      <c r="ARS115" s="7"/>
      <c r="ART115" s="7"/>
      <c r="ARU115" s="7"/>
      <c r="ARV115" s="7"/>
      <c r="ARW115" s="7"/>
      <c r="ARX115" s="7"/>
      <c r="ARY115" s="7"/>
      <c r="ARZ115" s="7"/>
      <c r="ASA115" s="7"/>
      <c r="ASB115" s="7"/>
      <c r="ASC115" s="7"/>
      <c r="ASD115" s="7"/>
      <c r="ASE115" s="7"/>
      <c r="ASF115" s="7"/>
      <c r="ASG115" s="7"/>
      <c r="ASH115" s="7"/>
      <c r="ASI115" s="7"/>
      <c r="ASJ115" s="7"/>
      <c r="ASK115" s="7"/>
      <c r="ASL115" s="7"/>
      <c r="ASM115" s="7"/>
      <c r="ASN115" s="7"/>
      <c r="ASO115" s="7"/>
      <c r="ASP115" s="7"/>
      <c r="ASQ115" s="7"/>
      <c r="ASR115" s="7"/>
      <c r="ASS115" s="7"/>
      <c r="AST115" s="7"/>
      <c r="ASU115" s="7"/>
      <c r="ASV115" s="7"/>
      <c r="ASW115" s="7"/>
      <c r="ASX115" s="7"/>
      <c r="ASY115" s="7"/>
      <c r="ASZ115" s="7"/>
      <c r="ATA115" s="7"/>
      <c r="ATB115" s="7"/>
      <c r="ATC115" s="7"/>
      <c r="ATD115" s="7"/>
      <c r="ATE115" s="7"/>
      <c r="ATF115" s="7"/>
      <c r="ATG115" s="7"/>
      <c r="ATH115" s="7"/>
      <c r="ATI115" s="7"/>
      <c r="ATJ115" s="7"/>
      <c r="ATK115" s="7"/>
      <c r="ATL115" s="7"/>
      <c r="ATM115" s="7"/>
      <c r="ATN115" s="7"/>
      <c r="ATO115" s="7"/>
      <c r="ATP115" s="7"/>
      <c r="ATQ115" s="7"/>
      <c r="ATR115" s="7"/>
      <c r="ATS115" s="7"/>
      <c r="ATT115" s="7"/>
      <c r="ATU115" s="7"/>
      <c r="ATV115" s="7"/>
      <c r="ATW115" s="7"/>
      <c r="ATX115" s="7"/>
      <c r="ATY115" s="7"/>
      <c r="ATZ115" s="7"/>
      <c r="AUA115" s="7"/>
      <c r="AUB115" s="7"/>
      <c r="AUC115" s="7"/>
      <c r="AUD115" s="7"/>
      <c r="AUE115" s="7"/>
      <c r="AUF115" s="7"/>
      <c r="AUG115" s="7"/>
      <c r="AUH115" s="7"/>
      <c r="AUI115" s="7"/>
      <c r="AUJ115" s="7"/>
      <c r="AUK115" s="7"/>
      <c r="AUL115" s="7"/>
      <c r="AUM115" s="7"/>
      <c r="AUN115" s="7"/>
      <c r="AUO115" s="7"/>
      <c r="AUP115" s="7"/>
      <c r="AUQ115" s="7"/>
      <c r="AUR115" s="7"/>
      <c r="AUS115" s="7"/>
      <c r="AUT115" s="7"/>
      <c r="AUU115" s="7"/>
      <c r="AUV115" s="7"/>
      <c r="AUW115" s="7"/>
      <c r="AUX115" s="7"/>
      <c r="AUY115" s="7"/>
      <c r="AUZ115" s="7"/>
      <c r="AVA115" s="7"/>
      <c r="AVB115" s="7"/>
      <c r="AVC115" s="7"/>
      <c r="AVD115" s="7"/>
      <c r="AVE115" s="7"/>
      <c r="AVF115" s="7"/>
      <c r="AVG115" s="7"/>
      <c r="AVH115" s="7"/>
      <c r="AVI115" s="7"/>
      <c r="AVJ115" s="7"/>
      <c r="AVK115" s="7"/>
      <c r="AVL115" s="7"/>
      <c r="AVM115" s="7"/>
      <c r="AVN115" s="7"/>
      <c r="AVO115" s="7"/>
      <c r="AVP115" s="7"/>
      <c r="AVQ115" s="7"/>
      <c r="AVR115" s="7"/>
      <c r="AVS115" s="7"/>
      <c r="AVT115" s="7"/>
      <c r="AVU115" s="7"/>
      <c r="AVV115" s="7"/>
      <c r="AVW115" s="7"/>
      <c r="AVX115" s="7"/>
      <c r="AVY115" s="7"/>
      <c r="AVZ115" s="7"/>
      <c r="AWA115" s="7"/>
      <c r="AWB115" s="7"/>
      <c r="AWC115" s="7"/>
      <c r="AWD115" s="7"/>
      <c r="AWE115" s="7"/>
      <c r="AWF115" s="7"/>
      <c r="AWG115" s="7"/>
      <c r="AWH115" s="7"/>
      <c r="AWI115" s="7"/>
      <c r="AWJ115" s="7"/>
      <c r="AWK115" s="7"/>
      <c r="AWL115" s="7"/>
      <c r="AWM115" s="7"/>
      <c r="AWN115" s="7"/>
      <c r="AWO115" s="7"/>
      <c r="AWP115" s="7"/>
      <c r="AWQ115" s="7"/>
      <c r="AWR115" s="7"/>
      <c r="AWS115" s="7"/>
      <c r="AWT115" s="7"/>
      <c r="AWU115" s="7"/>
      <c r="AWV115" s="7"/>
      <c r="AWW115" s="7"/>
      <c r="AWX115" s="7"/>
    </row>
    <row r="116" spans="1:1298" ht="18.75" x14ac:dyDescent="0.25">
      <c r="A116" s="1" t="s">
        <v>45</v>
      </c>
      <c r="B116" s="30">
        <v>4412.6000000000004</v>
      </c>
      <c r="C116" s="31">
        <f>B116*C118/B118</f>
        <v>90.941649668468571</v>
      </c>
      <c r="D116" s="40">
        <v>141</v>
      </c>
      <c r="E116" s="30">
        <f>D116*E118/D118</f>
        <v>381.84753246753246</v>
      </c>
    </row>
    <row r="117" spans="1:1298" ht="18.75" x14ac:dyDescent="0.25">
      <c r="A117" s="1" t="s">
        <v>46</v>
      </c>
      <c r="B117" s="30">
        <v>3098</v>
      </c>
      <c r="C117" s="31">
        <f>B117*C118/B118</f>
        <v>63.848350331531428</v>
      </c>
      <c r="D117" s="40">
        <v>90</v>
      </c>
      <c r="E117" s="30">
        <f>D117*E118/D118</f>
        <v>243.73246753246755</v>
      </c>
    </row>
    <row r="118" spans="1:1298" s="5" customFormat="1" ht="18.75" x14ac:dyDescent="0.25">
      <c r="A118" s="4"/>
      <c r="B118" s="32">
        <f>SUM(B116:B117)</f>
        <v>7510.6</v>
      </c>
      <c r="C118" s="33">
        <v>154.79</v>
      </c>
      <c r="D118" s="41">
        <f>SUM(D116:D117)</f>
        <v>231</v>
      </c>
      <c r="E118" s="32">
        <v>625.58000000000004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  <c r="IW118" s="7"/>
      <c r="IX118" s="7"/>
      <c r="IY118" s="7"/>
      <c r="IZ118" s="7"/>
      <c r="JA118" s="7"/>
      <c r="JB118" s="7"/>
      <c r="JC118" s="7"/>
      <c r="JD118" s="7"/>
      <c r="JE118" s="7"/>
      <c r="JF118" s="7"/>
      <c r="JG118" s="7"/>
      <c r="JH118" s="7"/>
      <c r="JI118" s="7"/>
      <c r="JJ118" s="7"/>
      <c r="JK118" s="7"/>
      <c r="JL118" s="7"/>
      <c r="JM118" s="7"/>
      <c r="JN118" s="7"/>
      <c r="JO118" s="7"/>
      <c r="JP118" s="7"/>
      <c r="JQ118" s="7"/>
      <c r="JR118" s="7"/>
      <c r="JS118" s="7"/>
      <c r="JT118" s="7"/>
      <c r="JU118" s="7"/>
      <c r="JV118" s="7"/>
      <c r="JW118" s="7"/>
      <c r="JX118" s="7"/>
      <c r="JY118" s="7"/>
      <c r="JZ118" s="7"/>
      <c r="KA118" s="7"/>
      <c r="KB118" s="7"/>
      <c r="KC118" s="7"/>
      <c r="KD118" s="7"/>
      <c r="KE118" s="7"/>
      <c r="KF118" s="7"/>
      <c r="KG118" s="7"/>
      <c r="KH118" s="7"/>
      <c r="KI118" s="7"/>
      <c r="KJ118" s="7"/>
      <c r="KK118" s="7"/>
      <c r="KL118" s="7"/>
      <c r="KM118" s="7"/>
      <c r="KN118" s="7"/>
      <c r="KO118" s="7"/>
      <c r="KP118" s="7"/>
      <c r="KQ118" s="7"/>
      <c r="KR118" s="7"/>
      <c r="KS118" s="7"/>
      <c r="KT118" s="7"/>
      <c r="KU118" s="7"/>
      <c r="KV118" s="7"/>
      <c r="KW118" s="7"/>
      <c r="KX118" s="7"/>
      <c r="KY118" s="7"/>
      <c r="KZ118" s="7"/>
      <c r="LA118" s="7"/>
      <c r="LB118" s="7"/>
      <c r="LC118" s="7"/>
      <c r="LD118" s="7"/>
      <c r="LE118" s="7"/>
      <c r="LF118" s="7"/>
      <c r="LG118" s="7"/>
      <c r="LH118" s="7"/>
      <c r="LI118" s="7"/>
      <c r="LJ118" s="7"/>
      <c r="LK118" s="7"/>
      <c r="LL118" s="7"/>
      <c r="LM118" s="7"/>
      <c r="LN118" s="7"/>
      <c r="LO118" s="7"/>
      <c r="LP118" s="7"/>
      <c r="LQ118" s="7"/>
      <c r="LR118" s="7"/>
      <c r="LS118" s="7"/>
      <c r="LT118" s="7"/>
      <c r="LU118" s="7"/>
      <c r="LV118" s="7"/>
      <c r="LW118" s="7"/>
      <c r="LX118" s="7"/>
      <c r="LY118" s="7"/>
      <c r="LZ118" s="7"/>
      <c r="MA118" s="7"/>
      <c r="MB118" s="7"/>
      <c r="MC118" s="7"/>
      <c r="MD118" s="7"/>
      <c r="ME118" s="7"/>
      <c r="MF118" s="7"/>
      <c r="MG118" s="7"/>
      <c r="MH118" s="7"/>
      <c r="MI118" s="7"/>
      <c r="MJ118" s="7"/>
      <c r="MK118" s="7"/>
      <c r="ML118" s="7"/>
      <c r="MM118" s="7"/>
      <c r="MN118" s="7"/>
      <c r="MO118" s="7"/>
      <c r="MP118" s="7"/>
      <c r="MQ118" s="7"/>
      <c r="MR118" s="7"/>
      <c r="MS118" s="7"/>
      <c r="MT118" s="7"/>
      <c r="MU118" s="7"/>
      <c r="MV118" s="7"/>
      <c r="MW118" s="7"/>
      <c r="MX118" s="7"/>
      <c r="MY118" s="7"/>
      <c r="MZ118" s="7"/>
      <c r="NA118" s="7"/>
      <c r="NB118" s="7"/>
      <c r="NC118" s="7"/>
      <c r="ND118" s="7"/>
      <c r="NE118" s="7"/>
      <c r="NF118" s="7"/>
      <c r="NG118" s="7"/>
      <c r="NH118" s="7"/>
      <c r="NI118" s="7"/>
      <c r="NJ118" s="7"/>
      <c r="NK118" s="7"/>
      <c r="NL118" s="7"/>
      <c r="NM118" s="7"/>
      <c r="NN118" s="7"/>
      <c r="NO118" s="7"/>
      <c r="NP118" s="7"/>
      <c r="NQ118" s="7"/>
      <c r="NR118" s="7"/>
      <c r="NS118" s="7"/>
      <c r="NT118" s="7"/>
      <c r="NU118" s="7"/>
      <c r="NV118" s="7"/>
      <c r="NW118" s="7"/>
      <c r="NX118" s="7"/>
      <c r="NY118" s="7"/>
      <c r="NZ118" s="7"/>
      <c r="OA118" s="7"/>
      <c r="OB118" s="7"/>
      <c r="OC118" s="7"/>
      <c r="OD118" s="7"/>
      <c r="OE118" s="7"/>
      <c r="OF118" s="7"/>
      <c r="OG118" s="7"/>
      <c r="OH118" s="7"/>
      <c r="OI118" s="7"/>
      <c r="OJ118" s="7"/>
      <c r="OK118" s="7"/>
      <c r="OL118" s="7"/>
      <c r="OM118" s="7"/>
      <c r="ON118" s="7"/>
      <c r="OO118" s="7"/>
      <c r="OP118" s="7"/>
      <c r="OQ118" s="7"/>
      <c r="OR118" s="7"/>
      <c r="OS118" s="7"/>
      <c r="OT118" s="7"/>
      <c r="OU118" s="7"/>
      <c r="OV118" s="7"/>
      <c r="OW118" s="7"/>
      <c r="OX118" s="7"/>
      <c r="OY118" s="7"/>
      <c r="OZ118" s="7"/>
      <c r="PA118" s="7"/>
      <c r="PB118" s="7"/>
      <c r="PC118" s="7"/>
      <c r="PD118" s="7"/>
      <c r="PE118" s="7"/>
      <c r="PF118" s="7"/>
      <c r="PG118" s="7"/>
      <c r="PH118" s="7"/>
      <c r="PI118" s="7"/>
      <c r="PJ118" s="7"/>
      <c r="PK118" s="7"/>
      <c r="PL118" s="7"/>
      <c r="PM118" s="7"/>
      <c r="PN118" s="7"/>
      <c r="PO118" s="7"/>
      <c r="PP118" s="7"/>
      <c r="PQ118" s="7"/>
      <c r="PR118" s="7"/>
      <c r="PS118" s="7"/>
      <c r="PT118" s="7"/>
      <c r="PU118" s="7"/>
      <c r="PV118" s="7"/>
      <c r="PW118" s="7"/>
      <c r="PX118" s="7"/>
      <c r="PY118" s="7"/>
      <c r="PZ118" s="7"/>
      <c r="QA118" s="7"/>
      <c r="QB118" s="7"/>
      <c r="QC118" s="7"/>
      <c r="QD118" s="7"/>
      <c r="QE118" s="7"/>
      <c r="QF118" s="7"/>
      <c r="QG118" s="7"/>
      <c r="QH118" s="7"/>
      <c r="QI118" s="7"/>
      <c r="QJ118" s="7"/>
      <c r="QK118" s="7"/>
      <c r="QL118" s="7"/>
      <c r="QM118" s="7"/>
      <c r="QN118" s="7"/>
      <c r="QO118" s="7"/>
      <c r="QP118" s="7"/>
      <c r="QQ118" s="7"/>
      <c r="QR118" s="7"/>
      <c r="QS118" s="7"/>
      <c r="QT118" s="7"/>
      <c r="QU118" s="7"/>
      <c r="QV118" s="7"/>
      <c r="QW118" s="7"/>
      <c r="QX118" s="7"/>
      <c r="QY118" s="7"/>
      <c r="QZ118" s="7"/>
      <c r="RA118" s="7"/>
      <c r="RB118" s="7"/>
      <c r="RC118" s="7"/>
      <c r="RD118" s="7"/>
      <c r="RE118" s="7"/>
      <c r="RF118" s="7"/>
      <c r="RG118" s="7"/>
      <c r="RH118" s="7"/>
      <c r="RI118" s="7"/>
      <c r="RJ118" s="7"/>
      <c r="RK118" s="7"/>
      <c r="RL118" s="7"/>
      <c r="RM118" s="7"/>
      <c r="RN118" s="7"/>
      <c r="RO118" s="7"/>
      <c r="RP118" s="7"/>
      <c r="RQ118" s="7"/>
      <c r="RR118" s="7"/>
      <c r="RS118" s="7"/>
      <c r="RT118" s="7"/>
      <c r="RU118" s="7"/>
      <c r="RV118" s="7"/>
      <c r="RW118" s="7"/>
      <c r="RX118" s="7"/>
      <c r="RY118" s="7"/>
      <c r="RZ118" s="7"/>
      <c r="SA118" s="7"/>
      <c r="SB118" s="7"/>
      <c r="SC118" s="7"/>
      <c r="SD118" s="7"/>
      <c r="SE118" s="7"/>
      <c r="SF118" s="7"/>
      <c r="SG118" s="7"/>
      <c r="SH118" s="7"/>
      <c r="SI118" s="7"/>
      <c r="SJ118" s="7"/>
      <c r="SK118" s="7"/>
      <c r="SL118" s="7"/>
      <c r="SM118" s="7"/>
      <c r="SN118" s="7"/>
      <c r="SO118" s="7"/>
      <c r="SP118" s="7"/>
      <c r="SQ118" s="7"/>
      <c r="SR118" s="7"/>
      <c r="SS118" s="7"/>
      <c r="ST118" s="7"/>
      <c r="SU118" s="7"/>
      <c r="SV118" s="7"/>
      <c r="SW118" s="7"/>
      <c r="SX118" s="7"/>
      <c r="SY118" s="7"/>
      <c r="SZ118" s="7"/>
      <c r="TA118" s="7"/>
      <c r="TB118" s="7"/>
      <c r="TC118" s="7"/>
      <c r="TD118" s="7"/>
      <c r="TE118" s="7"/>
      <c r="TF118" s="7"/>
      <c r="TG118" s="7"/>
      <c r="TH118" s="7"/>
      <c r="TI118" s="7"/>
      <c r="TJ118" s="7"/>
      <c r="TK118" s="7"/>
      <c r="TL118" s="7"/>
      <c r="TM118" s="7"/>
      <c r="TN118" s="7"/>
      <c r="TO118" s="7"/>
      <c r="TP118" s="7"/>
      <c r="TQ118" s="7"/>
      <c r="TR118" s="7"/>
      <c r="TS118" s="7"/>
      <c r="TT118" s="7"/>
      <c r="TU118" s="7"/>
      <c r="TV118" s="7"/>
      <c r="TW118" s="7"/>
      <c r="TX118" s="7"/>
      <c r="TY118" s="7"/>
      <c r="TZ118" s="7"/>
      <c r="UA118" s="7"/>
      <c r="UB118" s="7"/>
      <c r="UC118" s="7"/>
      <c r="UD118" s="7"/>
      <c r="UE118" s="7"/>
      <c r="UF118" s="7"/>
      <c r="UG118" s="7"/>
      <c r="UH118" s="7"/>
      <c r="UI118" s="7"/>
      <c r="UJ118" s="7"/>
      <c r="UK118" s="7"/>
      <c r="UL118" s="7"/>
      <c r="UM118" s="7"/>
      <c r="UN118" s="7"/>
      <c r="UO118" s="7"/>
      <c r="UP118" s="7"/>
      <c r="UQ118" s="7"/>
      <c r="UR118" s="7"/>
      <c r="US118" s="7"/>
      <c r="UT118" s="7"/>
      <c r="UU118" s="7"/>
      <c r="UV118" s="7"/>
      <c r="UW118" s="7"/>
      <c r="UX118" s="7"/>
      <c r="UY118" s="7"/>
      <c r="UZ118" s="7"/>
      <c r="VA118" s="7"/>
      <c r="VB118" s="7"/>
      <c r="VC118" s="7"/>
      <c r="VD118" s="7"/>
      <c r="VE118" s="7"/>
      <c r="VF118" s="7"/>
      <c r="VG118" s="7"/>
      <c r="VH118" s="7"/>
      <c r="VI118" s="7"/>
      <c r="VJ118" s="7"/>
      <c r="VK118" s="7"/>
      <c r="VL118" s="7"/>
      <c r="VM118" s="7"/>
      <c r="VN118" s="7"/>
      <c r="VO118" s="7"/>
      <c r="VP118" s="7"/>
      <c r="VQ118" s="7"/>
      <c r="VR118" s="7"/>
      <c r="VS118" s="7"/>
      <c r="VT118" s="7"/>
      <c r="VU118" s="7"/>
      <c r="VV118" s="7"/>
      <c r="VW118" s="7"/>
      <c r="VX118" s="7"/>
      <c r="VY118" s="7"/>
      <c r="VZ118" s="7"/>
      <c r="WA118" s="7"/>
      <c r="WB118" s="7"/>
      <c r="WC118" s="7"/>
      <c r="WD118" s="7"/>
      <c r="WE118" s="7"/>
      <c r="WF118" s="7"/>
      <c r="WG118" s="7"/>
      <c r="WH118" s="7"/>
      <c r="WI118" s="7"/>
      <c r="WJ118" s="7"/>
      <c r="WK118" s="7"/>
      <c r="WL118" s="7"/>
      <c r="WM118" s="7"/>
      <c r="WN118" s="7"/>
      <c r="WO118" s="7"/>
      <c r="WP118" s="7"/>
      <c r="WQ118" s="7"/>
      <c r="WR118" s="7"/>
      <c r="WS118" s="7"/>
      <c r="WT118" s="7"/>
      <c r="WU118" s="7"/>
      <c r="WV118" s="7"/>
      <c r="WW118" s="7"/>
      <c r="WX118" s="7"/>
      <c r="WY118" s="7"/>
      <c r="WZ118" s="7"/>
      <c r="XA118" s="7"/>
      <c r="XB118" s="7"/>
      <c r="XC118" s="7"/>
      <c r="XD118" s="7"/>
      <c r="XE118" s="7"/>
      <c r="XF118" s="7"/>
      <c r="XG118" s="7"/>
      <c r="XH118" s="7"/>
      <c r="XI118" s="7"/>
      <c r="XJ118" s="7"/>
      <c r="XK118" s="7"/>
      <c r="XL118" s="7"/>
      <c r="XM118" s="7"/>
      <c r="XN118" s="7"/>
      <c r="XO118" s="7"/>
      <c r="XP118" s="7"/>
      <c r="XQ118" s="7"/>
      <c r="XR118" s="7"/>
      <c r="XS118" s="7"/>
      <c r="XT118" s="7"/>
      <c r="XU118" s="7"/>
      <c r="XV118" s="7"/>
      <c r="XW118" s="7"/>
      <c r="XX118" s="7"/>
      <c r="XY118" s="7"/>
      <c r="XZ118" s="7"/>
      <c r="YA118" s="7"/>
      <c r="YB118" s="7"/>
      <c r="YC118" s="7"/>
      <c r="YD118" s="7"/>
      <c r="YE118" s="7"/>
      <c r="YF118" s="7"/>
      <c r="YG118" s="7"/>
      <c r="YH118" s="7"/>
      <c r="YI118" s="7"/>
      <c r="YJ118" s="7"/>
      <c r="YK118" s="7"/>
      <c r="YL118" s="7"/>
      <c r="YM118" s="7"/>
      <c r="YN118" s="7"/>
      <c r="YO118" s="7"/>
      <c r="YP118" s="7"/>
      <c r="YQ118" s="7"/>
      <c r="YR118" s="7"/>
      <c r="YS118" s="7"/>
      <c r="YT118" s="7"/>
      <c r="YU118" s="7"/>
      <c r="YV118" s="7"/>
      <c r="YW118" s="7"/>
      <c r="YX118" s="7"/>
      <c r="YY118" s="7"/>
      <c r="YZ118" s="7"/>
      <c r="ZA118" s="7"/>
      <c r="ZB118" s="7"/>
      <c r="ZC118" s="7"/>
      <c r="ZD118" s="7"/>
      <c r="ZE118" s="7"/>
      <c r="ZF118" s="7"/>
      <c r="ZG118" s="7"/>
      <c r="ZH118" s="7"/>
      <c r="ZI118" s="7"/>
      <c r="ZJ118" s="7"/>
      <c r="ZK118" s="7"/>
      <c r="ZL118" s="7"/>
      <c r="ZM118" s="7"/>
      <c r="ZN118" s="7"/>
      <c r="ZO118" s="7"/>
      <c r="ZP118" s="7"/>
      <c r="ZQ118" s="7"/>
      <c r="ZR118" s="7"/>
      <c r="ZS118" s="7"/>
      <c r="ZT118" s="7"/>
      <c r="ZU118" s="7"/>
      <c r="ZV118" s="7"/>
      <c r="ZW118" s="7"/>
      <c r="ZX118" s="7"/>
      <c r="ZY118" s="7"/>
      <c r="ZZ118" s="7"/>
      <c r="AAA118" s="7"/>
      <c r="AAB118" s="7"/>
      <c r="AAC118" s="7"/>
      <c r="AAD118" s="7"/>
      <c r="AAE118" s="7"/>
      <c r="AAF118" s="7"/>
      <c r="AAG118" s="7"/>
      <c r="AAH118" s="7"/>
      <c r="AAI118" s="7"/>
      <c r="AAJ118" s="7"/>
      <c r="AAK118" s="7"/>
      <c r="AAL118" s="7"/>
      <c r="AAM118" s="7"/>
      <c r="AAN118" s="7"/>
      <c r="AAO118" s="7"/>
      <c r="AAP118" s="7"/>
      <c r="AAQ118" s="7"/>
      <c r="AAR118" s="7"/>
      <c r="AAS118" s="7"/>
      <c r="AAT118" s="7"/>
      <c r="AAU118" s="7"/>
      <c r="AAV118" s="7"/>
      <c r="AAW118" s="7"/>
      <c r="AAX118" s="7"/>
      <c r="AAY118" s="7"/>
      <c r="AAZ118" s="7"/>
      <c r="ABA118" s="7"/>
      <c r="ABB118" s="7"/>
      <c r="ABC118" s="7"/>
      <c r="ABD118" s="7"/>
      <c r="ABE118" s="7"/>
      <c r="ABF118" s="7"/>
      <c r="ABG118" s="7"/>
      <c r="ABH118" s="7"/>
      <c r="ABI118" s="7"/>
      <c r="ABJ118" s="7"/>
      <c r="ABK118" s="7"/>
      <c r="ABL118" s="7"/>
      <c r="ABM118" s="7"/>
      <c r="ABN118" s="7"/>
      <c r="ABO118" s="7"/>
      <c r="ABP118" s="7"/>
      <c r="ABQ118" s="7"/>
      <c r="ABR118" s="7"/>
      <c r="ABS118" s="7"/>
      <c r="ABT118" s="7"/>
      <c r="ABU118" s="7"/>
      <c r="ABV118" s="7"/>
      <c r="ABW118" s="7"/>
      <c r="ABX118" s="7"/>
      <c r="ABY118" s="7"/>
      <c r="ABZ118" s="7"/>
      <c r="ACA118" s="7"/>
      <c r="ACB118" s="7"/>
      <c r="ACC118" s="7"/>
      <c r="ACD118" s="7"/>
      <c r="ACE118" s="7"/>
      <c r="ACF118" s="7"/>
      <c r="ACG118" s="7"/>
      <c r="ACH118" s="7"/>
      <c r="ACI118" s="7"/>
      <c r="ACJ118" s="7"/>
      <c r="ACK118" s="7"/>
      <c r="ACL118" s="7"/>
      <c r="ACM118" s="7"/>
      <c r="ACN118" s="7"/>
      <c r="ACO118" s="7"/>
      <c r="ACP118" s="7"/>
      <c r="ACQ118" s="7"/>
      <c r="ACR118" s="7"/>
      <c r="ACS118" s="7"/>
      <c r="ACT118" s="7"/>
      <c r="ACU118" s="7"/>
      <c r="ACV118" s="7"/>
      <c r="ACW118" s="7"/>
      <c r="ACX118" s="7"/>
      <c r="ACY118" s="7"/>
      <c r="ACZ118" s="7"/>
      <c r="ADA118" s="7"/>
      <c r="ADB118" s="7"/>
      <c r="ADC118" s="7"/>
      <c r="ADD118" s="7"/>
      <c r="ADE118" s="7"/>
      <c r="ADF118" s="7"/>
      <c r="ADG118" s="7"/>
      <c r="ADH118" s="7"/>
      <c r="ADI118" s="7"/>
      <c r="ADJ118" s="7"/>
      <c r="ADK118" s="7"/>
      <c r="ADL118" s="7"/>
      <c r="ADM118" s="7"/>
      <c r="ADN118" s="7"/>
      <c r="ADO118" s="7"/>
      <c r="ADP118" s="7"/>
      <c r="ADQ118" s="7"/>
      <c r="ADR118" s="7"/>
      <c r="ADS118" s="7"/>
      <c r="ADT118" s="7"/>
      <c r="ADU118" s="7"/>
      <c r="ADV118" s="7"/>
      <c r="ADW118" s="7"/>
      <c r="ADX118" s="7"/>
      <c r="ADY118" s="7"/>
      <c r="ADZ118" s="7"/>
      <c r="AEA118" s="7"/>
      <c r="AEB118" s="7"/>
      <c r="AEC118" s="7"/>
      <c r="AED118" s="7"/>
      <c r="AEE118" s="7"/>
      <c r="AEF118" s="7"/>
      <c r="AEG118" s="7"/>
      <c r="AEH118" s="7"/>
      <c r="AEI118" s="7"/>
      <c r="AEJ118" s="7"/>
      <c r="AEK118" s="7"/>
      <c r="AEL118" s="7"/>
      <c r="AEM118" s="7"/>
      <c r="AEN118" s="7"/>
      <c r="AEO118" s="7"/>
      <c r="AEP118" s="7"/>
      <c r="AEQ118" s="7"/>
      <c r="AER118" s="7"/>
      <c r="AES118" s="7"/>
      <c r="AET118" s="7"/>
      <c r="AEU118" s="7"/>
      <c r="AEV118" s="7"/>
      <c r="AEW118" s="7"/>
      <c r="AEX118" s="7"/>
      <c r="AEY118" s="7"/>
      <c r="AEZ118" s="7"/>
      <c r="AFA118" s="7"/>
      <c r="AFB118" s="7"/>
      <c r="AFC118" s="7"/>
      <c r="AFD118" s="7"/>
      <c r="AFE118" s="7"/>
      <c r="AFF118" s="7"/>
      <c r="AFG118" s="7"/>
      <c r="AFH118" s="7"/>
      <c r="AFI118" s="7"/>
      <c r="AFJ118" s="7"/>
      <c r="AFK118" s="7"/>
      <c r="AFL118" s="7"/>
      <c r="AFM118" s="7"/>
      <c r="AFN118" s="7"/>
      <c r="AFO118" s="7"/>
      <c r="AFP118" s="7"/>
      <c r="AFQ118" s="7"/>
      <c r="AFR118" s="7"/>
      <c r="AFS118" s="7"/>
      <c r="AFT118" s="7"/>
      <c r="AFU118" s="7"/>
      <c r="AFV118" s="7"/>
      <c r="AFW118" s="7"/>
      <c r="AFX118" s="7"/>
      <c r="AFY118" s="7"/>
      <c r="AFZ118" s="7"/>
      <c r="AGA118" s="7"/>
      <c r="AGB118" s="7"/>
      <c r="AGC118" s="7"/>
      <c r="AGD118" s="7"/>
      <c r="AGE118" s="7"/>
      <c r="AGF118" s="7"/>
      <c r="AGG118" s="7"/>
      <c r="AGH118" s="7"/>
      <c r="AGI118" s="7"/>
      <c r="AGJ118" s="7"/>
      <c r="AGK118" s="7"/>
      <c r="AGL118" s="7"/>
      <c r="AGM118" s="7"/>
      <c r="AGN118" s="7"/>
      <c r="AGO118" s="7"/>
      <c r="AGP118" s="7"/>
      <c r="AGQ118" s="7"/>
      <c r="AGR118" s="7"/>
      <c r="AGS118" s="7"/>
      <c r="AGT118" s="7"/>
      <c r="AGU118" s="7"/>
      <c r="AGV118" s="7"/>
      <c r="AGW118" s="7"/>
      <c r="AGX118" s="7"/>
      <c r="AGY118" s="7"/>
      <c r="AGZ118" s="7"/>
      <c r="AHA118" s="7"/>
      <c r="AHB118" s="7"/>
      <c r="AHC118" s="7"/>
      <c r="AHD118" s="7"/>
      <c r="AHE118" s="7"/>
      <c r="AHF118" s="7"/>
      <c r="AHG118" s="7"/>
      <c r="AHH118" s="7"/>
      <c r="AHI118" s="7"/>
      <c r="AHJ118" s="7"/>
      <c r="AHK118" s="7"/>
      <c r="AHL118" s="7"/>
      <c r="AHM118" s="7"/>
      <c r="AHN118" s="7"/>
      <c r="AHO118" s="7"/>
      <c r="AHP118" s="7"/>
      <c r="AHQ118" s="7"/>
      <c r="AHR118" s="7"/>
      <c r="AHS118" s="7"/>
      <c r="AHT118" s="7"/>
      <c r="AHU118" s="7"/>
      <c r="AHV118" s="7"/>
      <c r="AHW118" s="7"/>
      <c r="AHX118" s="7"/>
      <c r="AHY118" s="7"/>
      <c r="AHZ118" s="7"/>
      <c r="AIA118" s="7"/>
      <c r="AIB118" s="7"/>
      <c r="AIC118" s="7"/>
      <c r="AID118" s="7"/>
      <c r="AIE118" s="7"/>
      <c r="AIF118" s="7"/>
      <c r="AIG118" s="7"/>
      <c r="AIH118" s="7"/>
      <c r="AII118" s="7"/>
      <c r="AIJ118" s="7"/>
      <c r="AIK118" s="7"/>
      <c r="AIL118" s="7"/>
      <c r="AIM118" s="7"/>
      <c r="AIN118" s="7"/>
      <c r="AIO118" s="7"/>
      <c r="AIP118" s="7"/>
      <c r="AIQ118" s="7"/>
      <c r="AIR118" s="7"/>
      <c r="AIS118" s="7"/>
      <c r="AIT118" s="7"/>
      <c r="AIU118" s="7"/>
      <c r="AIV118" s="7"/>
      <c r="AIW118" s="7"/>
      <c r="AIX118" s="7"/>
      <c r="AIY118" s="7"/>
      <c r="AIZ118" s="7"/>
      <c r="AJA118" s="7"/>
      <c r="AJB118" s="7"/>
      <c r="AJC118" s="7"/>
      <c r="AJD118" s="7"/>
      <c r="AJE118" s="7"/>
      <c r="AJF118" s="7"/>
      <c r="AJG118" s="7"/>
      <c r="AJH118" s="7"/>
      <c r="AJI118" s="7"/>
      <c r="AJJ118" s="7"/>
      <c r="AJK118" s="7"/>
      <c r="AJL118" s="7"/>
      <c r="AJM118" s="7"/>
      <c r="AJN118" s="7"/>
      <c r="AJO118" s="7"/>
      <c r="AJP118" s="7"/>
      <c r="AJQ118" s="7"/>
      <c r="AJR118" s="7"/>
      <c r="AJS118" s="7"/>
      <c r="AJT118" s="7"/>
      <c r="AJU118" s="7"/>
      <c r="AJV118" s="7"/>
      <c r="AJW118" s="7"/>
      <c r="AJX118" s="7"/>
      <c r="AJY118" s="7"/>
      <c r="AJZ118" s="7"/>
      <c r="AKA118" s="7"/>
      <c r="AKB118" s="7"/>
      <c r="AKC118" s="7"/>
      <c r="AKD118" s="7"/>
      <c r="AKE118" s="7"/>
      <c r="AKF118" s="7"/>
      <c r="AKG118" s="7"/>
      <c r="AKH118" s="7"/>
      <c r="AKI118" s="7"/>
      <c r="AKJ118" s="7"/>
      <c r="AKK118" s="7"/>
      <c r="AKL118" s="7"/>
      <c r="AKM118" s="7"/>
      <c r="AKN118" s="7"/>
      <c r="AKO118" s="7"/>
      <c r="AKP118" s="7"/>
      <c r="AKQ118" s="7"/>
      <c r="AKR118" s="7"/>
      <c r="AKS118" s="7"/>
      <c r="AKT118" s="7"/>
      <c r="AKU118" s="7"/>
      <c r="AKV118" s="7"/>
      <c r="AKW118" s="7"/>
      <c r="AKX118" s="7"/>
      <c r="AKY118" s="7"/>
      <c r="AKZ118" s="7"/>
      <c r="ALA118" s="7"/>
      <c r="ALB118" s="7"/>
      <c r="ALC118" s="7"/>
      <c r="ALD118" s="7"/>
      <c r="ALE118" s="7"/>
      <c r="ALF118" s="7"/>
      <c r="ALG118" s="7"/>
      <c r="ALH118" s="7"/>
      <c r="ALI118" s="7"/>
      <c r="ALJ118" s="7"/>
      <c r="ALK118" s="7"/>
      <c r="ALL118" s="7"/>
      <c r="ALM118" s="7"/>
      <c r="ALN118" s="7"/>
      <c r="ALO118" s="7"/>
      <c r="ALP118" s="7"/>
      <c r="ALQ118" s="7"/>
      <c r="ALR118" s="7"/>
      <c r="ALS118" s="7"/>
      <c r="ALT118" s="7"/>
      <c r="ALU118" s="7"/>
      <c r="ALV118" s="7"/>
      <c r="ALW118" s="7"/>
      <c r="ALX118" s="7"/>
      <c r="ALY118" s="7"/>
      <c r="ALZ118" s="7"/>
      <c r="AMA118" s="7"/>
      <c r="AMB118" s="7"/>
      <c r="AMC118" s="7"/>
      <c r="AMD118" s="7"/>
      <c r="AME118" s="7"/>
      <c r="AMF118" s="7"/>
      <c r="AMG118" s="7"/>
      <c r="AMH118" s="7"/>
      <c r="AMI118" s="7"/>
      <c r="AMJ118" s="7"/>
      <c r="AMK118" s="7"/>
      <c r="AML118" s="7"/>
      <c r="AMM118" s="7"/>
      <c r="AMN118" s="7"/>
      <c r="AMO118" s="7"/>
      <c r="AMP118" s="7"/>
      <c r="AMQ118" s="7"/>
      <c r="AMR118" s="7"/>
      <c r="AMS118" s="7"/>
      <c r="AMT118" s="7"/>
      <c r="AMU118" s="7"/>
      <c r="AMV118" s="7"/>
      <c r="AMW118" s="7"/>
      <c r="AMX118" s="7"/>
      <c r="AMY118" s="7"/>
      <c r="AMZ118" s="7"/>
      <c r="ANA118" s="7"/>
      <c r="ANB118" s="7"/>
      <c r="ANC118" s="7"/>
      <c r="AND118" s="7"/>
      <c r="ANE118" s="7"/>
      <c r="ANF118" s="7"/>
      <c r="ANG118" s="7"/>
      <c r="ANH118" s="7"/>
      <c r="ANI118" s="7"/>
      <c r="ANJ118" s="7"/>
      <c r="ANK118" s="7"/>
      <c r="ANL118" s="7"/>
      <c r="ANM118" s="7"/>
      <c r="ANN118" s="7"/>
      <c r="ANO118" s="7"/>
      <c r="ANP118" s="7"/>
      <c r="ANQ118" s="7"/>
      <c r="ANR118" s="7"/>
      <c r="ANS118" s="7"/>
      <c r="ANT118" s="7"/>
      <c r="ANU118" s="7"/>
      <c r="ANV118" s="7"/>
      <c r="ANW118" s="7"/>
      <c r="ANX118" s="7"/>
      <c r="ANY118" s="7"/>
      <c r="ANZ118" s="7"/>
      <c r="AOA118" s="7"/>
      <c r="AOB118" s="7"/>
      <c r="AOC118" s="7"/>
      <c r="AOD118" s="7"/>
      <c r="AOE118" s="7"/>
      <c r="AOF118" s="7"/>
      <c r="AOG118" s="7"/>
      <c r="AOH118" s="7"/>
      <c r="AOI118" s="7"/>
      <c r="AOJ118" s="7"/>
      <c r="AOK118" s="7"/>
      <c r="AOL118" s="7"/>
      <c r="AOM118" s="7"/>
      <c r="AON118" s="7"/>
      <c r="AOO118" s="7"/>
      <c r="AOP118" s="7"/>
      <c r="AOQ118" s="7"/>
      <c r="AOR118" s="7"/>
      <c r="AOS118" s="7"/>
      <c r="AOT118" s="7"/>
      <c r="AOU118" s="7"/>
      <c r="AOV118" s="7"/>
      <c r="AOW118" s="7"/>
      <c r="AOX118" s="7"/>
      <c r="AOY118" s="7"/>
      <c r="AOZ118" s="7"/>
      <c r="APA118" s="7"/>
      <c r="APB118" s="7"/>
      <c r="APC118" s="7"/>
      <c r="APD118" s="7"/>
      <c r="APE118" s="7"/>
      <c r="APF118" s="7"/>
      <c r="APG118" s="7"/>
      <c r="APH118" s="7"/>
      <c r="API118" s="7"/>
      <c r="APJ118" s="7"/>
      <c r="APK118" s="7"/>
      <c r="APL118" s="7"/>
      <c r="APM118" s="7"/>
      <c r="APN118" s="7"/>
      <c r="APO118" s="7"/>
      <c r="APP118" s="7"/>
      <c r="APQ118" s="7"/>
      <c r="APR118" s="7"/>
      <c r="APS118" s="7"/>
      <c r="APT118" s="7"/>
      <c r="APU118" s="7"/>
      <c r="APV118" s="7"/>
      <c r="APW118" s="7"/>
      <c r="APX118" s="7"/>
      <c r="APY118" s="7"/>
      <c r="APZ118" s="7"/>
      <c r="AQA118" s="7"/>
      <c r="AQB118" s="7"/>
      <c r="AQC118" s="7"/>
      <c r="AQD118" s="7"/>
      <c r="AQE118" s="7"/>
      <c r="AQF118" s="7"/>
      <c r="AQG118" s="7"/>
      <c r="AQH118" s="7"/>
      <c r="AQI118" s="7"/>
      <c r="AQJ118" s="7"/>
      <c r="AQK118" s="7"/>
      <c r="AQL118" s="7"/>
      <c r="AQM118" s="7"/>
      <c r="AQN118" s="7"/>
      <c r="AQO118" s="7"/>
      <c r="AQP118" s="7"/>
      <c r="AQQ118" s="7"/>
      <c r="AQR118" s="7"/>
      <c r="AQS118" s="7"/>
      <c r="AQT118" s="7"/>
      <c r="AQU118" s="7"/>
      <c r="AQV118" s="7"/>
      <c r="AQW118" s="7"/>
      <c r="AQX118" s="7"/>
      <c r="AQY118" s="7"/>
      <c r="AQZ118" s="7"/>
      <c r="ARA118" s="7"/>
      <c r="ARB118" s="7"/>
      <c r="ARC118" s="7"/>
      <c r="ARD118" s="7"/>
      <c r="ARE118" s="7"/>
      <c r="ARF118" s="7"/>
      <c r="ARG118" s="7"/>
      <c r="ARH118" s="7"/>
      <c r="ARI118" s="7"/>
      <c r="ARJ118" s="7"/>
      <c r="ARK118" s="7"/>
      <c r="ARL118" s="7"/>
      <c r="ARM118" s="7"/>
      <c r="ARN118" s="7"/>
      <c r="ARO118" s="7"/>
      <c r="ARP118" s="7"/>
      <c r="ARQ118" s="7"/>
      <c r="ARR118" s="7"/>
      <c r="ARS118" s="7"/>
      <c r="ART118" s="7"/>
      <c r="ARU118" s="7"/>
      <c r="ARV118" s="7"/>
      <c r="ARW118" s="7"/>
      <c r="ARX118" s="7"/>
      <c r="ARY118" s="7"/>
      <c r="ARZ118" s="7"/>
      <c r="ASA118" s="7"/>
      <c r="ASB118" s="7"/>
      <c r="ASC118" s="7"/>
      <c r="ASD118" s="7"/>
      <c r="ASE118" s="7"/>
      <c r="ASF118" s="7"/>
      <c r="ASG118" s="7"/>
      <c r="ASH118" s="7"/>
      <c r="ASI118" s="7"/>
      <c r="ASJ118" s="7"/>
      <c r="ASK118" s="7"/>
      <c r="ASL118" s="7"/>
      <c r="ASM118" s="7"/>
      <c r="ASN118" s="7"/>
      <c r="ASO118" s="7"/>
      <c r="ASP118" s="7"/>
      <c r="ASQ118" s="7"/>
      <c r="ASR118" s="7"/>
      <c r="ASS118" s="7"/>
      <c r="AST118" s="7"/>
      <c r="ASU118" s="7"/>
      <c r="ASV118" s="7"/>
      <c r="ASW118" s="7"/>
      <c r="ASX118" s="7"/>
      <c r="ASY118" s="7"/>
      <c r="ASZ118" s="7"/>
      <c r="ATA118" s="7"/>
      <c r="ATB118" s="7"/>
      <c r="ATC118" s="7"/>
      <c r="ATD118" s="7"/>
      <c r="ATE118" s="7"/>
      <c r="ATF118" s="7"/>
      <c r="ATG118" s="7"/>
      <c r="ATH118" s="7"/>
      <c r="ATI118" s="7"/>
      <c r="ATJ118" s="7"/>
      <c r="ATK118" s="7"/>
      <c r="ATL118" s="7"/>
      <c r="ATM118" s="7"/>
      <c r="ATN118" s="7"/>
      <c r="ATO118" s="7"/>
      <c r="ATP118" s="7"/>
      <c r="ATQ118" s="7"/>
      <c r="ATR118" s="7"/>
      <c r="ATS118" s="7"/>
      <c r="ATT118" s="7"/>
      <c r="ATU118" s="7"/>
      <c r="ATV118" s="7"/>
      <c r="ATW118" s="7"/>
      <c r="ATX118" s="7"/>
      <c r="ATY118" s="7"/>
      <c r="ATZ118" s="7"/>
      <c r="AUA118" s="7"/>
      <c r="AUB118" s="7"/>
      <c r="AUC118" s="7"/>
      <c r="AUD118" s="7"/>
      <c r="AUE118" s="7"/>
      <c r="AUF118" s="7"/>
      <c r="AUG118" s="7"/>
      <c r="AUH118" s="7"/>
      <c r="AUI118" s="7"/>
      <c r="AUJ118" s="7"/>
      <c r="AUK118" s="7"/>
      <c r="AUL118" s="7"/>
      <c r="AUM118" s="7"/>
      <c r="AUN118" s="7"/>
      <c r="AUO118" s="7"/>
      <c r="AUP118" s="7"/>
      <c r="AUQ118" s="7"/>
      <c r="AUR118" s="7"/>
      <c r="AUS118" s="7"/>
      <c r="AUT118" s="7"/>
      <c r="AUU118" s="7"/>
      <c r="AUV118" s="7"/>
      <c r="AUW118" s="7"/>
      <c r="AUX118" s="7"/>
      <c r="AUY118" s="7"/>
      <c r="AUZ118" s="7"/>
      <c r="AVA118" s="7"/>
      <c r="AVB118" s="7"/>
      <c r="AVC118" s="7"/>
      <c r="AVD118" s="7"/>
      <c r="AVE118" s="7"/>
      <c r="AVF118" s="7"/>
      <c r="AVG118" s="7"/>
      <c r="AVH118" s="7"/>
      <c r="AVI118" s="7"/>
      <c r="AVJ118" s="7"/>
      <c r="AVK118" s="7"/>
      <c r="AVL118" s="7"/>
      <c r="AVM118" s="7"/>
      <c r="AVN118" s="7"/>
      <c r="AVO118" s="7"/>
      <c r="AVP118" s="7"/>
      <c r="AVQ118" s="7"/>
      <c r="AVR118" s="7"/>
      <c r="AVS118" s="7"/>
      <c r="AVT118" s="7"/>
      <c r="AVU118" s="7"/>
      <c r="AVV118" s="7"/>
      <c r="AVW118" s="7"/>
      <c r="AVX118" s="7"/>
      <c r="AVY118" s="7"/>
      <c r="AVZ118" s="7"/>
      <c r="AWA118" s="7"/>
      <c r="AWB118" s="7"/>
      <c r="AWC118" s="7"/>
      <c r="AWD118" s="7"/>
      <c r="AWE118" s="7"/>
      <c r="AWF118" s="7"/>
      <c r="AWG118" s="7"/>
      <c r="AWH118" s="7"/>
      <c r="AWI118" s="7"/>
      <c r="AWJ118" s="7"/>
      <c r="AWK118" s="7"/>
      <c r="AWL118" s="7"/>
      <c r="AWM118" s="7"/>
      <c r="AWN118" s="7"/>
      <c r="AWO118" s="7"/>
      <c r="AWP118" s="7"/>
      <c r="AWQ118" s="7"/>
      <c r="AWR118" s="7"/>
      <c r="AWS118" s="7"/>
      <c r="AWT118" s="7"/>
      <c r="AWU118" s="7"/>
      <c r="AWV118" s="7"/>
      <c r="AWW118" s="7"/>
      <c r="AWX118" s="7"/>
    </row>
    <row r="119" spans="1:1298" ht="18.75" x14ac:dyDescent="0.25">
      <c r="A119" s="1" t="s">
        <v>67</v>
      </c>
      <c r="B119" s="30">
        <v>1137.44</v>
      </c>
      <c r="C119" s="31">
        <f>B119*C121/B121</f>
        <v>31.138760153988216</v>
      </c>
      <c r="D119" s="40">
        <v>53</v>
      </c>
      <c r="E119" s="30">
        <f>D119*E121/D121</f>
        <v>105.36510416666665</v>
      </c>
    </row>
    <row r="120" spans="1:1298" ht="18.75" x14ac:dyDescent="0.25">
      <c r="A120" s="1" t="s">
        <v>68</v>
      </c>
      <c r="B120" s="30">
        <v>1104.29</v>
      </c>
      <c r="C120" s="31">
        <f>B120*C121/B121</f>
        <v>30.231239846011785</v>
      </c>
      <c r="D120" s="40">
        <v>43</v>
      </c>
      <c r="E120" s="30">
        <f>D120*E121/D121</f>
        <v>85.484895833333326</v>
      </c>
    </row>
    <row r="121" spans="1:1298" s="5" customFormat="1" ht="18.75" x14ac:dyDescent="0.25">
      <c r="A121" s="4"/>
      <c r="B121" s="32">
        <f>SUM(B119:B120)</f>
        <v>2241.73</v>
      </c>
      <c r="C121" s="33">
        <v>61.37</v>
      </c>
      <c r="D121" s="41">
        <f>SUM(D119:D120)</f>
        <v>96</v>
      </c>
      <c r="E121" s="32">
        <v>190.85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  <c r="IW121" s="7"/>
      <c r="IX121" s="7"/>
      <c r="IY121" s="7"/>
      <c r="IZ121" s="7"/>
      <c r="JA121" s="7"/>
      <c r="JB121" s="7"/>
      <c r="JC121" s="7"/>
      <c r="JD121" s="7"/>
      <c r="JE121" s="7"/>
      <c r="JF121" s="7"/>
      <c r="JG121" s="7"/>
      <c r="JH121" s="7"/>
      <c r="JI121" s="7"/>
      <c r="JJ121" s="7"/>
      <c r="JK121" s="7"/>
      <c r="JL121" s="7"/>
      <c r="JM121" s="7"/>
      <c r="JN121" s="7"/>
      <c r="JO121" s="7"/>
      <c r="JP121" s="7"/>
      <c r="JQ121" s="7"/>
      <c r="JR121" s="7"/>
      <c r="JS121" s="7"/>
      <c r="JT121" s="7"/>
      <c r="JU121" s="7"/>
      <c r="JV121" s="7"/>
      <c r="JW121" s="7"/>
      <c r="JX121" s="7"/>
      <c r="JY121" s="7"/>
      <c r="JZ121" s="7"/>
      <c r="KA121" s="7"/>
      <c r="KB121" s="7"/>
      <c r="KC121" s="7"/>
      <c r="KD121" s="7"/>
      <c r="KE121" s="7"/>
      <c r="KF121" s="7"/>
      <c r="KG121" s="7"/>
      <c r="KH121" s="7"/>
      <c r="KI121" s="7"/>
      <c r="KJ121" s="7"/>
      <c r="KK121" s="7"/>
      <c r="KL121" s="7"/>
      <c r="KM121" s="7"/>
      <c r="KN121" s="7"/>
      <c r="KO121" s="7"/>
      <c r="KP121" s="7"/>
      <c r="KQ121" s="7"/>
      <c r="KR121" s="7"/>
      <c r="KS121" s="7"/>
      <c r="KT121" s="7"/>
      <c r="KU121" s="7"/>
      <c r="KV121" s="7"/>
      <c r="KW121" s="7"/>
      <c r="KX121" s="7"/>
      <c r="KY121" s="7"/>
      <c r="KZ121" s="7"/>
      <c r="LA121" s="7"/>
      <c r="LB121" s="7"/>
      <c r="LC121" s="7"/>
      <c r="LD121" s="7"/>
      <c r="LE121" s="7"/>
      <c r="LF121" s="7"/>
      <c r="LG121" s="7"/>
      <c r="LH121" s="7"/>
      <c r="LI121" s="7"/>
      <c r="LJ121" s="7"/>
      <c r="LK121" s="7"/>
      <c r="LL121" s="7"/>
      <c r="LM121" s="7"/>
      <c r="LN121" s="7"/>
      <c r="LO121" s="7"/>
      <c r="LP121" s="7"/>
      <c r="LQ121" s="7"/>
      <c r="LR121" s="7"/>
      <c r="LS121" s="7"/>
      <c r="LT121" s="7"/>
      <c r="LU121" s="7"/>
      <c r="LV121" s="7"/>
      <c r="LW121" s="7"/>
      <c r="LX121" s="7"/>
      <c r="LY121" s="7"/>
      <c r="LZ121" s="7"/>
      <c r="MA121" s="7"/>
      <c r="MB121" s="7"/>
      <c r="MC121" s="7"/>
      <c r="MD121" s="7"/>
      <c r="ME121" s="7"/>
      <c r="MF121" s="7"/>
      <c r="MG121" s="7"/>
      <c r="MH121" s="7"/>
      <c r="MI121" s="7"/>
      <c r="MJ121" s="7"/>
      <c r="MK121" s="7"/>
      <c r="ML121" s="7"/>
      <c r="MM121" s="7"/>
      <c r="MN121" s="7"/>
      <c r="MO121" s="7"/>
      <c r="MP121" s="7"/>
      <c r="MQ121" s="7"/>
      <c r="MR121" s="7"/>
      <c r="MS121" s="7"/>
      <c r="MT121" s="7"/>
      <c r="MU121" s="7"/>
      <c r="MV121" s="7"/>
      <c r="MW121" s="7"/>
      <c r="MX121" s="7"/>
      <c r="MY121" s="7"/>
      <c r="MZ121" s="7"/>
      <c r="NA121" s="7"/>
      <c r="NB121" s="7"/>
      <c r="NC121" s="7"/>
      <c r="ND121" s="7"/>
      <c r="NE121" s="7"/>
      <c r="NF121" s="7"/>
      <c r="NG121" s="7"/>
      <c r="NH121" s="7"/>
      <c r="NI121" s="7"/>
      <c r="NJ121" s="7"/>
      <c r="NK121" s="7"/>
      <c r="NL121" s="7"/>
      <c r="NM121" s="7"/>
      <c r="NN121" s="7"/>
      <c r="NO121" s="7"/>
      <c r="NP121" s="7"/>
      <c r="NQ121" s="7"/>
      <c r="NR121" s="7"/>
      <c r="NS121" s="7"/>
      <c r="NT121" s="7"/>
      <c r="NU121" s="7"/>
      <c r="NV121" s="7"/>
      <c r="NW121" s="7"/>
      <c r="NX121" s="7"/>
      <c r="NY121" s="7"/>
      <c r="NZ121" s="7"/>
      <c r="OA121" s="7"/>
      <c r="OB121" s="7"/>
      <c r="OC121" s="7"/>
      <c r="OD121" s="7"/>
      <c r="OE121" s="7"/>
      <c r="OF121" s="7"/>
      <c r="OG121" s="7"/>
      <c r="OH121" s="7"/>
      <c r="OI121" s="7"/>
      <c r="OJ121" s="7"/>
      <c r="OK121" s="7"/>
      <c r="OL121" s="7"/>
      <c r="OM121" s="7"/>
      <c r="ON121" s="7"/>
      <c r="OO121" s="7"/>
      <c r="OP121" s="7"/>
      <c r="OQ121" s="7"/>
      <c r="OR121" s="7"/>
      <c r="OS121" s="7"/>
      <c r="OT121" s="7"/>
      <c r="OU121" s="7"/>
      <c r="OV121" s="7"/>
      <c r="OW121" s="7"/>
      <c r="OX121" s="7"/>
      <c r="OY121" s="7"/>
      <c r="OZ121" s="7"/>
      <c r="PA121" s="7"/>
      <c r="PB121" s="7"/>
      <c r="PC121" s="7"/>
      <c r="PD121" s="7"/>
      <c r="PE121" s="7"/>
      <c r="PF121" s="7"/>
      <c r="PG121" s="7"/>
      <c r="PH121" s="7"/>
      <c r="PI121" s="7"/>
      <c r="PJ121" s="7"/>
      <c r="PK121" s="7"/>
      <c r="PL121" s="7"/>
      <c r="PM121" s="7"/>
      <c r="PN121" s="7"/>
      <c r="PO121" s="7"/>
      <c r="PP121" s="7"/>
      <c r="PQ121" s="7"/>
      <c r="PR121" s="7"/>
      <c r="PS121" s="7"/>
      <c r="PT121" s="7"/>
      <c r="PU121" s="7"/>
      <c r="PV121" s="7"/>
      <c r="PW121" s="7"/>
      <c r="PX121" s="7"/>
      <c r="PY121" s="7"/>
      <c r="PZ121" s="7"/>
      <c r="QA121" s="7"/>
      <c r="QB121" s="7"/>
      <c r="QC121" s="7"/>
      <c r="QD121" s="7"/>
      <c r="QE121" s="7"/>
      <c r="QF121" s="7"/>
      <c r="QG121" s="7"/>
      <c r="QH121" s="7"/>
      <c r="QI121" s="7"/>
      <c r="QJ121" s="7"/>
      <c r="QK121" s="7"/>
      <c r="QL121" s="7"/>
      <c r="QM121" s="7"/>
      <c r="QN121" s="7"/>
      <c r="QO121" s="7"/>
      <c r="QP121" s="7"/>
      <c r="QQ121" s="7"/>
      <c r="QR121" s="7"/>
      <c r="QS121" s="7"/>
      <c r="QT121" s="7"/>
      <c r="QU121" s="7"/>
      <c r="QV121" s="7"/>
      <c r="QW121" s="7"/>
      <c r="QX121" s="7"/>
      <c r="QY121" s="7"/>
      <c r="QZ121" s="7"/>
      <c r="RA121" s="7"/>
      <c r="RB121" s="7"/>
      <c r="RC121" s="7"/>
      <c r="RD121" s="7"/>
      <c r="RE121" s="7"/>
      <c r="RF121" s="7"/>
      <c r="RG121" s="7"/>
      <c r="RH121" s="7"/>
      <c r="RI121" s="7"/>
      <c r="RJ121" s="7"/>
      <c r="RK121" s="7"/>
      <c r="RL121" s="7"/>
      <c r="RM121" s="7"/>
      <c r="RN121" s="7"/>
      <c r="RO121" s="7"/>
      <c r="RP121" s="7"/>
      <c r="RQ121" s="7"/>
      <c r="RR121" s="7"/>
      <c r="RS121" s="7"/>
      <c r="RT121" s="7"/>
      <c r="RU121" s="7"/>
      <c r="RV121" s="7"/>
      <c r="RW121" s="7"/>
      <c r="RX121" s="7"/>
      <c r="RY121" s="7"/>
      <c r="RZ121" s="7"/>
      <c r="SA121" s="7"/>
      <c r="SB121" s="7"/>
      <c r="SC121" s="7"/>
      <c r="SD121" s="7"/>
      <c r="SE121" s="7"/>
      <c r="SF121" s="7"/>
      <c r="SG121" s="7"/>
      <c r="SH121" s="7"/>
      <c r="SI121" s="7"/>
      <c r="SJ121" s="7"/>
      <c r="SK121" s="7"/>
      <c r="SL121" s="7"/>
      <c r="SM121" s="7"/>
      <c r="SN121" s="7"/>
      <c r="SO121" s="7"/>
      <c r="SP121" s="7"/>
      <c r="SQ121" s="7"/>
      <c r="SR121" s="7"/>
      <c r="SS121" s="7"/>
      <c r="ST121" s="7"/>
      <c r="SU121" s="7"/>
      <c r="SV121" s="7"/>
      <c r="SW121" s="7"/>
      <c r="SX121" s="7"/>
      <c r="SY121" s="7"/>
      <c r="SZ121" s="7"/>
      <c r="TA121" s="7"/>
      <c r="TB121" s="7"/>
      <c r="TC121" s="7"/>
      <c r="TD121" s="7"/>
      <c r="TE121" s="7"/>
      <c r="TF121" s="7"/>
      <c r="TG121" s="7"/>
      <c r="TH121" s="7"/>
      <c r="TI121" s="7"/>
      <c r="TJ121" s="7"/>
      <c r="TK121" s="7"/>
      <c r="TL121" s="7"/>
      <c r="TM121" s="7"/>
      <c r="TN121" s="7"/>
      <c r="TO121" s="7"/>
      <c r="TP121" s="7"/>
      <c r="TQ121" s="7"/>
      <c r="TR121" s="7"/>
      <c r="TS121" s="7"/>
      <c r="TT121" s="7"/>
      <c r="TU121" s="7"/>
      <c r="TV121" s="7"/>
      <c r="TW121" s="7"/>
      <c r="TX121" s="7"/>
      <c r="TY121" s="7"/>
      <c r="TZ121" s="7"/>
      <c r="UA121" s="7"/>
      <c r="UB121" s="7"/>
      <c r="UC121" s="7"/>
      <c r="UD121" s="7"/>
      <c r="UE121" s="7"/>
      <c r="UF121" s="7"/>
      <c r="UG121" s="7"/>
      <c r="UH121" s="7"/>
      <c r="UI121" s="7"/>
      <c r="UJ121" s="7"/>
      <c r="UK121" s="7"/>
      <c r="UL121" s="7"/>
      <c r="UM121" s="7"/>
      <c r="UN121" s="7"/>
      <c r="UO121" s="7"/>
      <c r="UP121" s="7"/>
      <c r="UQ121" s="7"/>
      <c r="UR121" s="7"/>
      <c r="US121" s="7"/>
      <c r="UT121" s="7"/>
      <c r="UU121" s="7"/>
      <c r="UV121" s="7"/>
      <c r="UW121" s="7"/>
      <c r="UX121" s="7"/>
      <c r="UY121" s="7"/>
      <c r="UZ121" s="7"/>
      <c r="VA121" s="7"/>
      <c r="VB121" s="7"/>
      <c r="VC121" s="7"/>
      <c r="VD121" s="7"/>
      <c r="VE121" s="7"/>
      <c r="VF121" s="7"/>
      <c r="VG121" s="7"/>
      <c r="VH121" s="7"/>
      <c r="VI121" s="7"/>
      <c r="VJ121" s="7"/>
      <c r="VK121" s="7"/>
      <c r="VL121" s="7"/>
      <c r="VM121" s="7"/>
      <c r="VN121" s="7"/>
      <c r="VO121" s="7"/>
      <c r="VP121" s="7"/>
      <c r="VQ121" s="7"/>
      <c r="VR121" s="7"/>
      <c r="VS121" s="7"/>
      <c r="VT121" s="7"/>
      <c r="VU121" s="7"/>
      <c r="VV121" s="7"/>
      <c r="VW121" s="7"/>
      <c r="VX121" s="7"/>
      <c r="VY121" s="7"/>
      <c r="VZ121" s="7"/>
      <c r="WA121" s="7"/>
      <c r="WB121" s="7"/>
      <c r="WC121" s="7"/>
      <c r="WD121" s="7"/>
      <c r="WE121" s="7"/>
      <c r="WF121" s="7"/>
      <c r="WG121" s="7"/>
      <c r="WH121" s="7"/>
      <c r="WI121" s="7"/>
      <c r="WJ121" s="7"/>
      <c r="WK121" s="7"/>
      <c r="WL121" s="7"/>
      <c r="WM121" s="7"/>
      <c r="WN121" s="7"/>
      <c r="WO121" s="7"/>
      <c r="WP121" s="7"/>
      <c r="WQ121" s="7"/>
      <c r="WR121" s="7"/>
      <c r="WS121" s="7"/>
      <c r="WT121" s="7"/>
      <c r="WU121" s="7"/>
      <c r="WV121" s="7"/>
      <c r="WW121" s="7"/>
      <c r="WX121" s="7"/>
      <c r="WY121" s="7"/>
      <c r="WZ121" s="7"/>
      <c r="XA121" s="7"/>
      <c r="XB121" s="7"/>
      <c r="XC121" s="7"/>
      <c r="XD121" s="7"/>
      <c r="XE121" s="7"/>
      <c r="XF121" s="7"/>
      <c r="XG121" s="7"/>
      <c r="XH121" s="7"/>
      <c r="XI121" s="7"/>
      <c r="XJ121" s="7"/>
      <c r="XK121" s="7"/>
      <c r="XL121" s="7"/>
      <c r="XM121" s="7"/>
      <c r="XN121" s="7"/>
      <c r="XO121" s="7"/>
      <c r="XP121" s="7"/>
      <c r="XQ121" s="7"/>
      <c r="XR121" s="7"/>
      <c r="XS121" s="7"/>
      <c r="XT121" s="7"/>
      <c r="XU121" s="7"/>
      <c r="XV121" s="7"/>
      <c r="XW121" s="7"/>
      <c r="XX121" s="7"/>
      <c r="XY121" s="7"/>
      <c r="XZ121" s="7"/>
      <c r="YA121" s="7"/>
      <c r="YB121" s="7"/>
      <c r="YC121" s="7"/>
      <c r="YD121" s="7"/>
      <c r="YE121" s="7"/>
      <c r="YF121" s="7"/>
      <c r="YG121" s="7"/>
      <c r="YH121" s="7"/>
      <c r="YI121" s="7"/>
      <c r="YJ121" s="7"/>
      <c r="YK121" s="7"/>
      <c r="YL121" s="7"/>
      <c r="YM121" s="7"/>
      <c r="YN121" s="7"/>
      <c r="YO121" s="7"/>
      <c r="YP121" s="7"/>
      <c r="YQ121" s="7"/>
      <c r="YR121" s="7"/>
      <c r="YS121" s="7"/>
      <c r="YT121" s="7"/>
      <c r="YU121" s="7"/>
      <c r="YV121" s="7"/>
      <c r="YW121" s="7"/>
      <c r="YX121" s="7"/>
      <c r="YY121" s="7"/>
      <c r="YZ121" s="7"/>
      <c r="ZA121" s="7"/>
      <c r="ZB121" s="7"/>
      <c r="ZC121" s="7"/>
      <c r="ZD121" s="7"/>
      <c r="ZE121" s="7"/>
      <c r="ZF121" s="7"/>
      <c r="ZG121" s="7"/>
      <c r="ZH121" s="7"/>
      <c r="ZI121" s="7"/>
      <c r="ZJ121" s="7"/>
      <c r="ZK121" s="7"/>
      <c r="ZL121" s="7"/>
      <c r="ZM121" s="7"/>
      <c r="ZN121" s="7"/>
      <c r="ZO121" s="7"/>
      <c r="ZP121" s="7"/>
      <c r="ZQ121" s="7"/>
      <c r="ZR121" s="7"/>
      <c r="ZS121" s="7"/>
      <c r="ZT121" s="7"/>
      <c r="ZU121" s="7"/>
      <c r="ZV121" s="7"/>
      <c r="ZW121" s="7"/>
      <c r="ZX121" s="7"/>
      <c r="ZY121" s="7"/>
      <c r="ZZ121" s="7"/>
      <c r="AAA121" s="7"/>
      <c r="AAB121" s="7"/>
      <c r="AAC121" s="7"/>
      <c r="AAD121" s="7"/>
      <c r="AAE121" s="7"/>
      <c r="AAF121" s="7"/>
      <c r="AAG121" s="7"/>
      <c r="AAH121" s="7"/>
      <c r="AAI121" s="7"/>
      <c r="AAJ121" s="7"/>
      <c r="AAK121" s="7"/>
      <c r="AAL121" s="7"/>
      <c r="AAM121" s="7"/>
      <c r="AAN121" s="7"/>
      <c r="AAO121" s="7"/>
      <c r="AAP121" s="7"/>
      <c r="AAQ121" s="7"/>
      <c r="AAR121" s="7"/>
      <c r="AAS121" s="7"/>
      <c r="AAT121" s="7"/>
      <c r="AAU121" s="7"/>
      <c r="AAV121" s="7"/>
      <c r="AAW121" s="7"/>
      <c r="AAX121" s="7"/>
      <c r="AAY121" s="7"/>
      <c r="AAZ121" s="7"/>
      <c r="ABA121" s="7"/>
      <c r="ABB121" s="7"/>
      <c r="ABC121" s="7"/>
      <c r="ABD121" s="7"/>
      <c r="ABE121" s="7"/>
      <c r="ABF121" s="7"/>
      <c r="ABG121" s="7"/>
      <c r="ABH121" s="7"/>
      <c r="ABI121" s="7"/>
      <c r="ABJ121" s="7"/>
      <c r="ABK121" s="7"/>
      <c r="ABL121" s="7"/>
      <c r="ABM121" s="7"/>
      <c r="ABN121" s="7"/>
      <c r="ABO121" s="7"/>
      <c r="ABP121" s="7"/>
      <c r="ABQ121" s="7"/>
      <c r="ABR121" s="7"/>
      <c r="ABS121" s="7"/>
      <c r="ABT121" s="7"/>
      <c r="ABU121" s="7"/>
      <c r="ABV121" s="7"/>
      <c r="ABW121" s="7"/>
      <c r="ABX121" s="7"/>
      <c r="ABY121" s="7"/>
      <c r="ABZ121" s="7"/>
      <c r="ACA121" s="7"/>
      <c r="ACB121" s="7"/>
      <c r="ACC121" s="7"/>
      <c r="ACD121" s="7"/>
      <c r="ACE121" s="7"/>
      <c r="ACF121" s="7"/>
      <c r="ACG121" s="7"/>
      <c r="ACH121" s="7"/>
      <c r="ACI121" s="7"/>
      <c r="ACJ121" s="7"/>
      <c r="ACK121" s="7"/>
      <c r="ACL121" s="7"/>
      <c r="ACM121" s="7"/>
      <c r="ACN121" s="7"/>
      <c r="ACO121" s="7"/>
      <c r="ACP121" s="7"/>
      <c r="ACQ121" s="7"/>
      <c r="ACR121" s="7"/>
      <c r="ACS121" s="7"/>
      <c r="ACT121" s="7"/>
      <c r="ACU121" s="7"/>
      <c r="ACV121" s="7"/>
      <c r="ACW121" s="7"/>
      <c r="ACX121" s="7"/>
      <c r="ACY121" s="7"/>
      <c r="ACZ121" s="7"/>
      <c r="ADA121" s="7"/>
      <c r="ADB121" s="7"/>
      <c r="ADC121" s="7"/>
      <c r="ADD121" s="7"/>
      <c r="ADE121" s="7"/>
      <c r="ADF121" s="7"/>
      <c r="ADG121" s="7"/>
      <c r="ADH121" s="7"/>
      <c r="ADI121" s="7"/>
      <c r="ADJ121" s="7"/>
      <c r="ADK121" s="7"/>
      <c r="ADL121" s="7"/>
      <c r="ADM121" s="7"/>
      <c r="ADN121" s="7"/>
      <c r="ADO121" s="7"/>
      <c r="ADP121" s="7"/>
      <c r="ADQ121" s="7"/>
      <c r="ADR121" s="7"/>
      <c r="ADS121" s="7"/>
      <c r="ADT121" s="7"/>
      <c r="ADU121" s="7"/>
      <c r="ADV121" s="7"/>
      <c r="ADW121" s="7"/>
      <c r="ADX121" s="7"/>
      <c r="ADY121" s="7"/>
      <c r="ADZ121" s="7"/>
      <c r="AEA121" s="7"/>
      <c r="AEB121" s="7"/>
      <c r="AEC121" s="7"/>
      <c r="AED121" s="7"/>
      <c r="AEE121" s="7"/>
      <c r="AEF121" s="7"/>
      <c r="AEG121" s="7"/>
      <c r="AEH121" s="7"/>
      <c r="AEI121" s="7"/>
      <c r="AEJ121" s="7"/>
      <c r="AEK121" s="7"/>
      <c r="AEL121" s="7"/>
      <c r="AEM121" s="7"/>
      <c r="AEN121" s="7"/>
      <c r="AEO121" s="7"/>
      <c r="AEP121" s="7"/>
      <c r="AEQ121" s="7"/>
      <c r="AER121" s="7"/>
      <c r="AES121" s="7"/>
      <c r="AET121" s="7"/>
      <c r="AEU121" s="7"/>
      <c r="AEV121" s="7"/>
      <c r="AEW121" s="7"/>
      <c r="AEX121" s="7"/>
      <c r="AEY121" s="7"/>
      <c r="AEZ121" s="7"/>
      <c r="AFA121" s="7"/>
      <c r="AFB121" s="7"/>
      <c r="AFC121" s="7"/>
      <c r="AFD121" s="7"/>
      <c r="AFE121" s="7"/>
      <c r="AFF121" s="7"/>
      <c r="AFG121" s="7"/>
      <c r="AFH121" s="7"/>
      <c r="AFI121" s="7"/>
      <c r="AFJ121" s="7"/>
      <c r="AFK121" s="7"/>
      <c r="AFL121" s="7"/>
      <c r="AFM121" s="7"/>
      <c r="AFN121" s="7"/>
      <c r="AFO121" s="7"/>
      <c r="AFP121" s="7"/>
      <c r="AFQ121" s="7"/>
      <c r="AFR121" s="7"/>
      <c r="AFS121" s="7"/>
      <c r="AFT121" s="7"/>
      <c r="AFU121" s="7"/>
      <c r="AFV121" s="7"/>
      <c r="AFW121" s="7"/>
      <c r="AFX121" s="7"/>
      <c r="AFY121" s="7"/>
      <c r="AFZ121" s="7"/>
      <c r="AGA121" s="7"/>
      <c r="AGB121" s="7"/>
      <c r="AGC121" s="7"/>
      <c r="AGD121" s="7"/>
      <c r="AGE121" s="7"/>
      <c r="AGF121" s="7"/>
      <c r="AGG121" s="7"/>
      <c r="AGH121" s="7"/>
      <c r="AGI121" s="7"/>
      <c r="AGJ121" s="7"/>
      <c r="AGK121" s="7"/>
      <c r="AGL121" s="7"/>
      <c r="AGM121" s="7"/>
      <c r="AGN121" s="7"/>
      <c r="AGO121" s="7"/>
      <c r="AGP121" s="7"/>
      <c r="AGQ121" s="7"/>
      <c r="AGR121" s="7"/>
      <c r="AGS121" s="7"/>
      <c r="AGT121" s="7"/>
      <c r="AGU121" s="7"/>
      <c r="AGV121" s="7"/>
      <c r="AGW121" s="7"/>
      <c r="AGX121" s="7"/>
      <c r="AGY121" s="7"/>
      <c r="AGZ121" s="7"/>
      <c r="AHA121" s="7"/>
      <c r="AHB121" s="7"/>
      <c r="AHC121" s="7"/>
      <c r="AHD121" s="7"/>
      <c r="AHE121" s="7"/>
      <c r="AHF121" s="7"/>
      <c r="AHG121" s="7"/>
      <c r="AHH121" s="7"/>
      <c r="AHI121" s="7"/>
      <c r="AHJ121" s="7"/>
      <c r="AHK121" s="7"/>
      <c r="AHL121" s="7"/>
      <c r="AHM121" s="7"/>
      <c r="AHN121" s="7"/>
      <c r="AHO121" s="7"/>
      <c r="AHP121" s="7"/>
      <c r="AHQ121" s="7"/>
      <c r="AHR121" s="7"/>
      <c r="AHS121" s="7"/>
      <c r="AHT121" s="7"/>
      <c r="AHU121" s="7"/>
      <c r="AHV121" s="7"/>
      <c r="AHW121" s="7"/>
      <c r="AHX121" s="7"/>
      <c r="AHY121" s="7"/>
      <c r="AHZ121" s="7"/>
      <c r="AIA121" s="7"/>
      <c r="AIB121" s="7"/>
      <c r="AIC121" s="7"/>
      <c r="AID121" s="7"/>
      <c r="AIE121" s="7"/>
      <c r="AIF121" s="7"/>
      <c r="AIG121" s="7"/>
      <c r="AIH121" s="7"/>
      <c r="AII121" s="7"/>
      <c r="AIJ121" s="7"/>
      <c r="AIK121" s="7"/>
      <c r="AIL121" s="7"/>
      <c r="AIM121" s="7"/>
      <c r="AIN121" s="7"/>
      <c r="AIO121" s="7"/>
      <c r="AIP121" s="7"/>
      <c r="AIQ121" s="7"/>
      <c r="AIR121" s="7"/>
      <c r="AIS121" s="7"/>
      <c r="AIT121" s="7"/>
      <c r="AIU121" s="7"/>
      <c r="AIV121" s="7"/>
      <c r="AIW121" s="7"/>
      <c r="AIX121" s="7"/>
      <c r="AIY121" s="7"/>
      <c r="AIZ121" s="7"/>
      <c r="AJA121" s="7"/>
      <c r="AJB121" s="7"/>
      <c r="AJC121" s="7"/>
      <c r="AJD121" s="7"/>
      <c r="AJE121" s="7"/>
      <c r="AJF121" s="7"/>
      <c r="AJG121" s="7"/>
      <c r="AJH121" s="7"/>
      <c r="AJI121" s="7"/>
      <c r="AJJ121" s="7"/>
      <c r="AJK121" s="7"/>
      <c r="AJL121" s="7"/>
      <c r="AJM121" s="7"/>
      <c r="AJN121" s="7"/>
      <c r="AJO121" s="7"/>
      <c r="AJP121" s="7"/>
      <c r="AJQ121" s="7"/>
      <c r="AJR121" s="7"/>
      <c r="AJS121" s="7"/>
      <c r="AJT121" s="7"/>
      <c r="AJU121" s="7"/>
      <c r="AJV121" s="7"/>
      <c r="AJW121" s="7"/>
      <c r="AJX121" s="7"/>
      <c r="AJY121" s="7"/>
      <c r="AJZ121" s="7"/>
      <c r="AKA121" s="7"/>
      <c r="AKB121" s="7"/>
      <c r="AKC121" s="7"/>
      <c r="AKD121" s="7"/>
      <c r="AKE121" s="7"/>
      <c r="AKF121" s="7"/>
      <c r="AKG121" s="7"/>
      <c r="AKH121" s="7"/>
      <c r="AKI121" s="7"/>
      <c r="AKJ121" s="7"/>
      <c r="AKK121" s="7"/>
      <c r="AKL121" s="7"/>
      <c r="AKM121" s="7"/>
      <c r="AKN121" s="7"/>
      <c r="AKO121" s="7"/>
      <c r="AKP121" s="7"/>
      <c r="AKQ121" s="7"/>
      <c r="AKR121" s="7"/>
      <c r="AKS121" s="7"/>
      <c r="AKT121" s="7"/>
      <c r="AKU121" s="7"/>
      <c r="AKV121" s="7"/>
      <c r="AKW121" s="7"/>
      <c r="AKX121" s="7"/>
      <c r="AKY121" s="7"/>
      <c r="AKZ121" s="7"/>
      <c r="ALA121" s="7"/>
      <c r="ALB121" s="7"/>
      <c r="ALC121" s="7"/>
      <c r="ALD121" s="7"/>
      <c r="ALE121" s="7"/>
      <c r="ALF121" s="7"/>
      <c r="ALG121" s="7"/>
      <c r="ALH121" s="7"/>
      <c r="ALI121" s="7"/>
      <c r="ALJ121" s="7"/>
      <c r="ALK121" s="7"/>
      <c r="ALL121" s="7"/>
      <c r="ALM121" s="7"/>
      <c r="ALN121" s="7"/>
      <c r="ALO121" s="7"/>
      <c r="ALP121" s="7"/>
      <c r="ALQ121" s="7"/>
      <c r="ALR121" s="7"/>
      <c r="ALS121" s="7"/>
      <c r="ALT121" s="7"/>
      <c r="ALU121" s="7"/>
      <c r="ALV121" s="7"/>
      <c r="ALW121" s="7"/>
      <c r="ALX121" s="7"/>
      <c r="ALY121" s="7"/>
      <c r="ALZ121" s="7"/>
      <c r="AMA121" s="7"/>
      <c r="AMB121" s="7"/>
      <c r="AMC121" s="7"/>
      <c r="AMD121" s="7"/>
      <c r="AME121" s="7"/>
      <c r="AMF121" s="7"/>
      <c r="AMG121" s="7"/>
      <c r="AMH121" s="7"/>
      <c r="AMI121" s="7"/>
      <c r="AMJ121" s="7"/>
      <c r="AMK121" s="7"/>
      <c r="AML121" s="7"/>
      <c r="AMM121" s="7"/>
      <c r="AMN121" s="7"/>
      <c r="AMO121" s="7"/>
      <c r="AMP121" s="7"/>
      <c r="AMQ121" s="7"/>
      <c r="AMR121" s="7"/>
      <c r="AMS121" s="7"/>
      <c r="AMT121" s="7"/>
      <c r="AMU121" s="7"/>
      <c r="AMV121" s="7"/>
      <c r="AMW121" s="7"/>
      <c r="AMX121" s="7"/>
      <c r="AMY121" s="7"/>
      <c r="AMZ121" s="7"/>
      <c r="ANA121" s="7"/>
      <c r="ANB121" s="7"/>
      <c r="ANC121" s="7"/>
      <c r="AND121" s="7"/>
      <c r="ANE121" s="7"/>
      <c r="ANF121" s="7"/>
      <c r="ANG121" s="7"/>
      <c r="ANH121" s="7"/>
      <c r="ANI121" s="7"/>
      <c r="ANJ121" s="7"/>
      <c r="ANK121" s="7"/>
      <c r="ANL121" s="7"/>
      <c r="ANM121" s="7"/>
      <c r="ANN121" s="7"/>
      <c r="ANO121" s="7"/>
      <c r="ANP121" s="7"/>
      <c r="ANQ121" s="7"/>
      <c r="ANR121" s="7"/>
      <c r="ANS121" s="7"/>
      <c r="ANT121" s="7"/>
      <c r="ANU121" s="7"/>
      <c r="ANV121" s="7"/>
      <c r="ANW121" s="7"/>
      <c r="ANX121" s="7"/>
      <c r="ANY121" s="7"/>
      <c r="ANZ121" s="7"/>
      <c r="AOA121" s="7"/>
      <c r="AOB121" s="7"/>
      <c r="AOC121" s="7"/>
      <c r="AOD121" s="7"/>
      <c r="AOE121" s="7"/>
      <c r="AOF121" s="7"/>
      <c r="AOG121" s="7"/>
      <c r="AOH121" s="7"/>
      <c r="AOI121" s="7"/>
      <c r="AOJ121" s="7"/>
      <c r="AOK121" s="7"/>
      <c r="AOL121" s="7"/>
      <c r="AOM121" s="7"/>
      <c r="AON121" s="7"/>
      <c r="AOO121" s="7"/>
      <c r="AOP121" s="7"/>
      <c r="AOQ121" s="7"/>
      <c r="AOR121" s="7"/>
      <c r="AOS121" s="7"/>
      <c r="AOT121" s="7"/>
      <c r="AOU121" s="7"/>
      <c r="AOV121" s="7"/>
      <c r="AOW121" s="7"/>
      <c r="AOX121" s="7"/>
      <c r="AOY121" s="7"/>
      <c r="AOZ121" s="7"/>
      <c r="APA121" s="7"/>
      <c r="APB121" s="7"/>
      <c r="APC121" s="7"/>
      <c r="APD121" s="7"/>
      <c r="APE121" s="7"/>
      <c r="APF121" s="7"/>
      <c r="APG121" s="7"/>
      <c r="APH121" s="7"/>
      <c r="API121" s="7"/>
      <c r="APJ121" s="7"/>
      <c r="APK121" s="7"/>
      <c r="APL121" s="7"/>
      <c r="APM121" s="7"/>
      <c r="APN121" s="7"/>
      <c r="APO121" s="7"/>
      <c r="APP121" s="7"/>
      <c r="APQ121" s="7"/>
      <c r="APR121" s="7"/>
      <c r="APS121" s="7"/>
      <c r="APT121" s="7"/>
      <c r="APU121" s="7"/>
      <c r="APV121" s="7"/>
      <c r="APW121" s="7"/>
      <c r="APX121" s="7"/>
      <c r="APY121" s="7"/>
      <c r="APZ121" s="7"/>
      <c r="AQA121" s="7"/>
      <c r="AQB121" s="7"/>
      <c r="AQC121" s="7"/>
      <c r="AQD121" s="7"/>
      <c r="AQE121" s="7"/>
      <c r="AQF121" s="7"/>
      <c r="AQG121" s="7"/>
      <c r="AQH121" s="7"/>
      <c r="AQI121" s="7"/>
      <c r="AQJ121" s="7"/>
      <c r="AQK121" s="7"/>
      <c r="AQL121" s="7"/>
      <c r="AQM121" s="7"/>
      <c r="AQN121" s="7"/>
      <c r="AQO121" s="7"/>
      <c r="AQP121" s="7"/>
      <c r="AQQ121" s="7"/>
      <c r="AQR121" s="7"/>
      <c r="AQS121" s="7"/>
      <c r="AQT121" s="7"/>
      <c r="AQU121" s="7"/>
      <c r="AQV121" s="7"/>
      <c r="AQW121" s="7"/>
      <c r="AQX121" s="7"/>
      <c r="AQY121" s="7"/>
      <c r="AQZ121" s="7"/>
      <c r="ARA121" s="7"/>
      <c r="ARB121" s="7"/>
      <c r="ARC121" s="7"/>
      <c r="ARD121" s="7"/>
      <c r="ARE121" s="7"/>
      <c r="ARF121" s="7"/>
      <c r="ARG121" s="7"/>
      <c r="ARH121" s="7"/>
      <c r="ARI121" s="7"/>
      <c r="ARJ121" s="7"/>
      <c r="ARK121" s="7"/>
      <c r="ARL121" s="7"/>
      <c r="ARM121" s="7"/>
      <c r="ARN121" s="7"/>
      <c r="ARO121" s="7"/>
      <c r="ARP121" s="7"/>
      <c r="ARQ121" s="7"/>
      <c r="ARR121" s="7"/>
      <c r="ARS121" s="7"/>
      <c r="ART121" s="7"/>
      <c r="ARU121" s="7"/>
      <c r="ARV121" s="7"/>
      <c r="ARW121" s="7"/>
      <c r="ARX121" s="7"/>
      <c r="ARY121" s="7"/>
      <c r="ARZ121" s="7"/>
      <c r="ASA121" s="7"/>
      <c r="ASB121" s="7"/>
      <c r="ASC121" s="7"/>
      <c r="ASD121" s="7"/>
      <c r="ASE121" s="7"/>
      <c r="ASF121" s="7"/>
      <c r="ASG121" s="7"/>
      <c r="ASH121" s="7"/>
      <c r="ASI121" s="7"/>
      <c r="ASJ121" s="7"/>
      <c r="ASK121" s="7"/>
      <c r="ASL121" s="7"/>
      <c r="ASM121" s="7"/>
      <c r="ASN121" s="7"/>
      <c r="ASO121" s="7"/>
      <c r="ASP121" s="7"/>
      <c r="ASQ121" s="7"/>
      <c r="ASR121" s="7"/>
      <c r="ASS121" s="7"/>
      <c r="AST121" s="7"/>
      <c r="ASU121" s="7"/>
      <c r="ASV121" s="7"/>
      <c r="ASW121" s="7"/>
      <c r="ASX121" s="7"/>
      <c r="ASY121" s="7"/>
      <c r="ASZ121" s="7"/>
      <c r="ATA121" s="7"/>
      <c r="ATB121" s="7"/>
      <c r="ATC121" s="7"/>
      <c r="ATD121" s="7"/>
      <c r="ATE121" s="7"/>
      <c r="ATF121" s="7"/>
      <c r="ATG121" s="7"/>
      <c r="ATH121" s="7"/>
      <c r="ATI121" s="7"/>
      <c r="ATJ121" s="7"/>
      <c r="ATK121" s="7"/>
      <c r="ATL121" s="7"/>
      <c r="ATM121" s="7"/>
      <c r="ATN121" s="7"/>
      <c r="ATO121" s="7"/>
      <c r="ATP121" s="7"/>
      <c r="ATQ121" s="7"/>
      <c r="ATR121" s="7"/>
      <c r="ATS121" s="7"/>
      <c r="ATT121" s="7"/>
      <c r="ATU121" s="7"/>
      <c r="ATV121" s="7"/>
      <c r="ATW121" s="7"/>
      <c r="ATX121" s="7"/>
      <c r="ATY121" s="7"/>
      <c r="ATZ121" s="7"/>
      <c r="AUA121" s="7"/>
      <c r="AUB121" s="7"/>
      <c r="AUC121" s="7"/>
      <c r="AUD121" s="7"/>
      <c r="AUE121" s="7"/>
      <c r="AUF121" s="7"/>
      <c r="AUG121" s="7"/>
      <c r="AUH121" s="7"/>
      <c r="AUI121" s="7"/>
      <c r="AUJ121" s="7"/>
      <c r="AUK121" s="7"/>
      <c r="AUL121" s="7"/>
      <c r="AUM121" s="7"/>
      <c r="AUN121" s="7"/>
      <c r="AUO121" s="7"/>
      <c r="AUP121" s="7"/>
      <c r="AUQ121" s="7"/>
      <c r="AUR121" s="7"/>
      <c r="AUS121" s="7"/>
      <c r="AUT121" s="7"/>
      <c r="AUU121" s="7"/>
      <c r="AUV121" s="7"/>
      <c r="AUW121" s="7"/>
      <c r="AUX121" s="7"/>
      <c r="AUY121" s="7"/>
      <c r="AUZ121" s="7"/>
      <c r="AVA121" s="7"/>
      <c r="AVB121" s="7"/>
      <c r="AVC121" s="7"/>
      <c r="AVD121" s="7"/>
      <c r="AVE121" s="7"/>
      <c r="AVF121" s="7"/>
      <c r="AVG121" s="7"/>
      <c r="AVH121" s="7"/>
      <c r="AVI121" s="7"/>
      <c r="AVJ121" s="7"/>
      <c r="AVK121" s="7"/>
      <c r="AVL121" s="7"/>
      <c r="AVM121" s="7"/>
      <c r="AVN121" s="7"/>
      <c r="AVO121" s="7"/>
      <c r="AVP121" s="7"/>
      <c r="AVQ121" s="7"/>
      <c r="AVR121" s="7"/>
      <c r="AVS121" s="7"/>
      <c r="AVT121" s="7"/>
      <c r="AVU121" s="7"/>
      <c r="AVV121" s="7"/>
      <c r="AVW121" s="7"/>
      <c r="AVX121" s="7"/>
      <c r="AVY121" s="7"/>
      <c r="AVZ121" s="7"/>
      <c r="AWA121" s="7"/>
      <c r="AWB121" s="7"/>
      <c r="AWC121" s="7"/>
      <c r="AWD121" s="7"/>
      <c r="AWE121" s="7"/>
      <c r="AWF121" s="7"/>
      <c r="AWG121" s="7"/>
      <c r="AWH121" s="7"/>
      <c r="AWI121" s="7"/>
      <c r="AWJ121" s="7"/>
      <c r="AWK121" s="7"/>
      <c r="AWL121" s="7"/>
      <c r="AWM121" s="7"/>
      <c r="AWN121" s="7"/>
      <c r="AWO121" s="7"/>
      <c r="AWP121" s="7"/>
      <c r="AWQ121" s="7"/>
      <c r="AWR121" s="7"/>
      <c r="AWS121" s="7"/>
      <c r="AWT121" s="7"/>
      <c r="AWU121" s="7"/>
      <c r="AWV121" s="7"/>
      <c r="AWW121" s="7"/>
      <c r="AWX121" s="7"/>
    </row>
    <row r="122" spans="1:1298" ht="18.75" x14ac:dyDescent="0.25">
      <c r="A122" s="1" t="s">
        <v>48</v>
      </c>
      <c r="B122" s="30">
        <v>2322.8000000000002</v>
      </c>
      <c r="C122" s="31">
        <f>B122*C124/B124</f>
        <v>47.715239651975054</v>
      </c>
      <c r="D122" s="40">
        <v>82</v>
      </c>
      <c r="E122" s="30"/>
    </row>
    <row r="123" spans="1:1298" ht="18.75" x14ac:dyDescent="0.25">
      <c r="A123" s="1" t="s">
        <v>173</v>
      </c>
      <c r="B123" s="30">
        <v>3134.28</v>
      </c>
      <c r="C123" s="31">
        <f>B123*C124/B124</f>
        <v>64.384760348024955</v>
      </c>
      <c r="D123" s="40"/>
      <c r="E123" s="30"/>
    </row>
    <row r="124" spans="1:1298" s="5" customFormat="1" ht="18.75" x14ac:dyDescent="0.25">
      <c r="A124" s="4"/>
      <c r="B124" s="32">
        <f>SUM(B122:B123)</f>
        <v>5457.08</v>
      </c>
      <c r="C124" s="33">
        <v>112.1</v>
      </c>
      <c r="D124" s="41"/>
      <c r="E124" s="32"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  <c r="IW124" s="7"/>
      <c r="IX124" s="7"/>
      <c r="IY124" s="7"/>
      <c r="IZ124" s="7"/>
      <c r="JA124" s="7"/>
      <c r="JB124" s="7"/>
      <c r="JC124" s="7"/>
      <c r="JD124" s="7"/>
      <c r="JE124" s="7"/>
      <c r="JF124" s="7"/>
      <c r="JG124" s="7"/>
      <c r="JH124" s="7"/>
      <c r="JI124" s="7"/>
      <c r="JJ124" s="7"/>
      <c r="JK124" s="7"/>
      <c r="JL124" s="7"/>
      <c r="JM124" s="7"/>
      <c r="JN124" s="7"/>
      <c r="JO124" s="7"/>
      <c r="JP124" s="7"/>
      <c r="JQ124" s="7"/>
      <c r="JR124" s="7"/>
      <c r="JS124" s="7"/>
      <c r="JT124" s="7"/>
      <c r="JU124" s="7"/>
      <c r="JV124" s="7"/>
      <c r="JW124" s="7"/>
      <c r="JX124" s="7"/>
      <c r="JY124" s="7"/>
      <c r="JZ124" s="7"/>
      <c r="KA124" s="7"/>
      <c r="KB124" s="7"/>
      <c r="KC124" s="7"/>
      <c r="KD124" s="7"/>
      <c r="KE124" s="7"/>
      <c r="KF124" s="7"/>
      <c r="KG124" s="7"/>
      <c r="KH124" s="7"/>
      <c r="KI124" s="7"/>
      <c r="KJ124" s="7"/>
      <c r="KK124" s="7"/>
      <c r="KL124" s="7"/>
      <c r="KM124" s="7"/>
      <c r="KN124" s="7"/>
      <c r="KO124" s="7"/>
      <c r="KP124" s="7"/>
      <c r="KQ124" s="7"/>
      <c r="KR124" s="7"/>
      <c r="KS124" s="7"/>
      <c r="KT124" s="7"/>
      <c r="KU124" s="7"/>
      <c r="KV124" s="7"/>
      <c r="KW124" s="7"/>
      <c r="KX124" s="7"/>
      <c r="KY124" s="7"/>
      <c r="KZ124" s="7"/>
      <c r="LA124" s="7"/>
      <c r="LB124" s="7"/>
      <c r="LC124" s="7"/>
      <c r="LD124" s="7"/>
      <c r="LE124" s="7"/>
      <c r="LF124" s="7"/>
      <c r="LG124" s="7"/>
      <c r="LH124" s="7"/>
      <c r="LI124" s="7"/>
      <c r="LJ124" s="7"/>
      <c r="LK124" s="7"/>
      <c r="LL124" s="7"/>
      <c r="LM124" s="7"/>
      <c r="LN124" s="7"/>
      <c r="LO124" s="7"/>
      <c r="LP124" s="7"/>
      <c r="LQ124" s="7"/>
      <c r="LR124" s="7"/>
      <c r="LS124" s="7"/>
      <c r="LT124" s="7"/>
      <c r="LU124" s="7"/>
      <c r="LV124" s="7"/>
      <c r="LW124" s="7"/>
      <c r="LX124" s="7"/>
      <c r="LY124" s="7"/>
      <c r="LZ124" s="7"/>
      <c r="MA124" s="7"/>
      <c r="MB124" s="7"/>
      <c r="MC124" s="7"/>
      <c r="MD124" s="7"/>
      <c r="ME124" s="7"/>
      <c r="MF124" s="7"/>
      <c r="MG124" s="7"/>
      <c r="MH124" s="7"/>
      <c r="MI124" s="7"/>
      <c r="MJ124" s="7"/>
      <c r="MK124" s="7"/>
      <c r="ML124" s="7"/>
      <c r="MM124" s="7"/>
      <c r="MN124" s="7"/>
      <c r="MO124" s="7"/>
      <c r="MP124" s="7"/>
      <c r="MQ124" s="7"/>
      <c r="MR124" s="7"/>
      <c r="MS124" s="7"/>
      <c r="MT124" s="7"/>
      <c r="MU124" s="7"/>
      <c r="MV124" s="7"/>
      <c r="MW124" s="7"/>
      <c r="MX124" s="7"/>
      <c r="MY124" s="7"/>
      <c r="MZ124" s="7"/>
      <c r="NA124" s="7"/>
      <c r="NB124" s="7"/>
      <c r="NC124" s="7"/>
      <c r="ND124" s="7"/>
      <c r="NE124" s="7"/>
      <c r="NF124" s="7"/>
      <c r="NG124" s="7"/>
      <c r="NH124" s="7"/>
      <c r="NI124" s="7"/>
      <c r="NJ124" s="7"/>
      <c r="NK124" s="7"/>
      <c r="NL124" s="7"/>
      <c r="NM124" s="7"/>
      <c r="NN124" s="7"/>
      <c r="NO124" s="7"/>
      <c r="NP124" s="7"/>
      <c r="NQ124" s="7"/>
      <c r="NR124" s="7"/>
      <c r="NS124" s="7"/>
      <c r="NT124" s="7"/>
      <c r="NU124" s="7"/>
      <c r="NV124" s="7"/>
      <c r="NW124" s="7"/>
      <c r="NX124" s="7"/>
      <c r="NY124" s="7"/>
      <c r="NZ124" s="7"/>
      <c r="OA124" s="7"/>
      <c r="OB124" s="7"/>
      <c r="OC124" s="7"/>
      <c r="OD124" s="7"/>
      <c r="OE124" s="7"/>
      <c r="OF124" s="7"/>
      <c r="OG124" s="7"/>
      <c r="OH124" s="7"/>
      <c r="OI124" s="7"/>
      <c r="OJ124" s="7"/>
      <c r="OK124" s="7"/>
      <c r="OL124" s="7"/>
      <c r="OM124" s="7"/>
      <c r="ON124" s="7"/>
      <c r="OO124" s="7"/>
      <c r="OP124" s="7"/>
      <c r="OQ124" s="7"/>
      <c r="OR124" s="7"/>
      <c r="OS124" s="7"/>
      <c r="OT124" s="7"/>
      <c r="OU124" s="7"/>
      <c r="OV124" s="7"/>
      <c r="OW124" s="7"/>
      <c r="OX124" s="7"/>
      <c r="OY124" s="7"/>
      <c r="OZ124" s="7"/>
      <c r="PA124" s="7"/>
      <c r="PB124" s="7"/>
      <c r="PC124" s="7"/>
      <c r="PD124" s="7"/>
      <c r="PE124" s="7"/>
      <c r="PF124" s="7"/>
      <c r="PG124" s="7"/>
      <c r="PH124" s="7"/>
      <c r="PI124" s="7"/>
      <c r="PJ124" s="7"/>
      <c r="PK124" s="7"/>
      <c r="PL124" s="7"/>
      <c r="PM124" s="7"/>
      <c r="PN124" s="7"/>
      <c r="PO124" s="7"/>
      <c r="PP124" s="7"/>
      <c r="PQ124" s="7"/>
      <c r="PR124" s="7"/>
      <c r="PS124" s="7"/>
      <c r="PT124" s="7"/>
      <c r="PU124" s="7"/>
      <c r="PV124" s="7"/>
      <c r="PW124" s="7"/>
      <c r="PX124" s="7"/>
      <c r="PY124" s="7"/>
      <c r="PZ124" s="7"/>
      <c r="QA124" s="7"/>
      <c r="QB124" s="7"/>
      <c r="QC124" s="7"/>
      <c r="QD124" s="7"/>
      <c r="QE124" s="7"/>
      <c r="QF124" s="7"/>
      <c r="QG124" s="7"/>
      <c r="QH124" s="7"/>
      <c r="QI124" s="7"/>
      <c r="QJ124" s="7"/>
      <c r="QK124" s="7"/>
      <c r="QL124" s="7"/>
      <c r="QM124" s="7"/>
      <c r="QN124" s="7"/>
      <c r="QO124" s="7"/>
      <c r="QP124" s="7"/>
      <c r="QQ124" s="7"/>
      <c r="QR124" s="7"/>
      <c r="QS124" s="7"/>
      <c r="QT124" s="7"/>
      <c r="QU124" s="7"/>
      <c r="QV124" s="7"/>
      <c r="QW124" s="7"/>
      <c r="QX124" s="7"/>
      <c r="QY124" s="7"/>
      <c r="QZ124" s="7"/>
      <c r="RA124" s="7"/>
      <c r="RB124" s="7"/>
      <c r="RC124" s="7"/>
      <c r="RD124" s="7"/>
      <c r="RE124" s="7"/>
      <c r="RF124" s="7"/>
      <c r="RG124" s="7"/>
      <c r="RH124" s="7"/>
      <c r="RI124" s="7"/>
      <c r="RJ124" s="7"/>
      <c r="RK124" s="7"/>
      <c r="RL124" s="7"/>
      <c r="RM124" s="7"/>
      <c r="RN124" s="7"/>
      <c r="RO124" s="7"/>
      <c r="RP124" s="7"/>
      <c r="RQ124" s="7"/>
      <c r="RR124" s="7"/>
      <c r="RS124" s="7"/>
      <c r="RT124" s="7"/>
      <c r="RU124" s="7"/>
      <c r="RV124" s="7"/>
      <c r="RW124" s="7"/>
      <c r="RX124" s="7"/>
      <c r="RY124" s="7"/>
      <c r="RZ124" s="7"/>
      <c r="SA124" s="7"/>
      <c r="SB124" s="7"/>
      <c r="SC124" s="7"/>
      <c r="SD124" s="7"/>
      <c r="SE124" s="7"/>
      <c r="SF124" s="7"/>
      <c r="SG124" s="7"/>
      <c r="SH124" s="7"/>
      <c r="SI124" s="7"/>
      <c r="SJ124" s="7"/>
      <c r="SK124" s="7"/>
      <c r="SL124" s="7"/>
      <c r="SM124" s="7"/>
      <c r="SN124" s="7"/>
      <c r="SO124" s="7"/>
      <c r="SP124" s="7"/>
      <c r="SQ124" s="7"/>
      <c r="SR124" s="7"/>
      <c r="SS124" s="7"/>
      <c r="ST124" s="7"/>
      <c r="SU124" s="7"/>
      <c r="SV124" s="7"/>
      <c r="SW124" s="7"/>
      <c r="SX124" s="7"/>
      <c r="SY124" s="7"/>
      <c r="SZ124" s="7"/>
      <c r="TA124" s="7"/>
      <c r="TB124" s="7"/>
      <c r="TC124" s="7"/>
      <c r="TD124" s="7"/>
      <c r="TE124" s="7"/>
      <c r="TF124" s="7"/>
      <c r="TG124" s="7"/>
      <c r="TH124" s="7"/>
      <c r="TI124" s="7"/>
      <c r="TJ124" s="7"/>
      <c r="TK124" s="7"/>
      <c r="TL124" s="7"/>
      <c r="TM124" s="7"/>
      <c r="TN124" s="7"/>
      <c r="TO124" s="7"/>
      <c r="TP124" s="7"/>
      <c r="TQ124" s="7"/>
      <c r="TR124" s="7"/>
      <c r="TS124" s="7"/>
      <c r="TT124" s="7"/>
      <c r="TU124" s="7"/>
      <c r="TV124" s="7"/>
      <c r="TW124" s="7"/>
      <c r="TX124" s="7"/>
      <c r="TY124" s="7"/>
      <c r="TZ124" s="7"/>
      <c r="UA124" s="7"/>
      <c r="UB124" s="7"/>
      <c r="UC124" s="7"/>
      <c r="UD124" s="7"/>
      <c r="UE124" s="7"/>
      <c r="UF124" s="7"/>
      <c r="UG124" s="7"/>
      <c r="UH124" s="7"/>
      <c r="UI124" s="7"/>
      <c r="UJ124" s="7"/>
      <c r="UK124" s="7"/>
      <c r="UL124" s="7"/>
      <c r="UM124" s="7"/>
      <c r="UN124" s="7"/>
      <c r="UO124" s="7"/>
      <c r="UP124" s="7"/>
      <c r="UQ124" s="7"/>
      <c r="UR124" s="7"/>
      <c r="US124" s="7"/>
      <c r="UT124" s="7"/>
      <c r="UU124" s="7"/>
      <c r="UV124" s="7"/>
      <c r="UW124" s="7"/>
      <c r="UX124" s="7"/>
      <c r="UY124" s="7"/>
      <c r="UZ124" s="7"/>
      <c r="VA124" s="7"/>
      <c r="VB124" s="7"/>
      <c r="VC124" s="7"/>
      <c r="VD124" s="7"/>
      <c r="VE124" s="7"/>
      <c r="VF124" s="7"/>
      <c r="VG124" s="7"/>
      <c r="VH124" s="7"/>
      <c r="VI124" s="7"/>
      <c r="VJ124" s="7"/>
      <c r="VK124" s="7"/>
      <c r="VL124" s="7"/>
      <c r="VM124" s="7"/>
      <c r="VN124" s="7"/>
      <c r="VO124" s="7"/>
      <c r="VP124" s="7"/>
      <c r="VQ124" s="7"/>
      <c r="VR124" s="7"/>
      <c r="VS124" s="7"/>
      <c r="VT124" s="7"/>
      <c r="VU124" s="7"/>
      <c r="VV124" s="7"/>
      <c r="VW124" s="7"/>
      <c r="VX124" s="7"/>
      <c r="VY124" s="7"/>
      <c r="VZ124" s="7"/>
      <c r="WA124" s="7"/>
      <c r="WB124" s="7"/>
      <c r="WC124" s="7"/>
      <c r="WD124" s="7"/>
      <c r="WE124" s="7"/>
      <c r="WF124" s="7"/>
      <c r="WG124" s="7"/>
      <c r="WH124" s="7"/>
      <c r="WI124" s="7"/>
      <c r="WJ124" s="7"/>
      <c r="WK124" s="7"/>
      <c r="WL124" s="7"/>
      <c r="WM124" s="7"/>
      <c r="WN124" s="7"/>
      <c r="WO124" s="7"/>
      <c r="WP124" s="7"/>
      <c r="WQ124" s="7"/>
      <c r="WR124" s="7"/>
      <c r="WS124" s="7"/>
      <c r="WT124" s="7"/>
      <c r="WU124" s="7"/>
      <c r="WV124" s="7"/>
      <c r="WW124" s="7"/>
      <c r="WX124" s="7"/>
      <c r="WY124" s="7"/>
      <c r="WZ124" s="7"/>
      <c r="XA124" s="7"/>
      <c r="XB124" s="7"/>
      <c r="XC124" s="7"/>
      <c r="XD124" s="7"/>
      <c r="XE124" s="7"/>
      <c r="XF124" s="7"/>
      <c r="XG124" s="7"/>
      <c r="XH124" s="7"/>
      <c r="XI124" s="7"/>
      <c r="XJ124" s="7"/>
      <c r="XK124" s="7"/>
      <c r="XL124" s="7"/>
      <c r="XM124" s="7"/>
      <c r="XN124" s="7"/>
      <c r="XO124" s="7"/>
      <c r="XP124" s="7"/>
      <c r="XQ124" s="7"/>
      <c r="XR124" s="7"/>
      <c r="XS124" s="7"/>
      <c r="XT124" s="7"/>
      <c r="XU124" s="7"/>
      <c r="XV124" s="7"/>
      <c r="XW124" s="7"/>
      <c r="XX124" s="7"/>
      <c r="XY124" s="7"/>
      <c r="XZ124" s="7"/>
      <c r="YA124" s="7"/>
      <c r="YB124" s="7"/>
      <c r="YC124" s="7"/>
      <c r="YD124" s="7"/>
      <c r="YE124" s="7"/>
      <c r="YF124" s="7"/>
      <c r="YG124" s="7"/>
      <c r="YH124" s="7"/>
      <c r="YI124" s="7"/>
      <c r="YJ124" s="7"/>
      <c r="YK124" s="7"/>
      <c r="YL124" s="7"/>
      <c r="YM124" s="7"/>
      <c r="YN124" s="7"/>
      <c r="YO124" s="7"/>
      <c r="YP124" s="7"/>
      <c r="YQ124" s="7"/>
      <c r="YR124" s="7"/>
      <c r="YS124" s="7"/>
      <c r="YT124" s="7"/>
      <c r="YU124" s="7"/>
      <c r="YV124" s="7"/>
      <c r="YW124" s="7"/>
      <c r="YX124" s="7"/>
      <c r="YY124" s="7"/>
      <c r="YZ124" s="7"/>
      <c r="ZA124" s="7"/>
      <c r="ZB124" s="7"/>
      <c r="ZC124" s="7"/>
      <c r="ZD124" s="7"/>
      <c r="ZE124" s="7"/>
      <c r="ZF124" s="7"/>
      <c r="ZG124" s="7"/>
      <c r="ZH124" s="7"/>
      <c r="ZI124" s="7"/>
      <c r="ZJ124" s="7"/>
      <c r="ZK124" s="7"/>
      <c r="ZL124" s="7"/>
      <c r="ZM124" s="7"/>
      <c r="ZN124" s="7"/>
      <c r="ZO124" s="7"/>
      <c r="ZP124" s="7"/>
      <c r="ZQ124" s="7"/>
      <c r="ZR124" s="7"/>
      <c r="ZS124" s="7"/>
      <c r="ZT124" s="7"/>
      <c r="ZU124" s="7"/>
      <c r="ZV124" s="7"/>
      <c r="ZW124" s="7"/>
      <c r="ZX124" s="7"/>
      <c r="ZY124" s="7"/>
      <c r="ZZ124" s="7"/>
      <c r="AAA124" s="7"/>
      <c r="AAB124" s="7"/>
      <c r="AAC124" s="7"/>
      <c r="AAD124" s="7"/>
      <c r="AAE124" s="7"/>
      <c r="AAF124" s="7"/>
      <c r="AAG124" s="7"/>
      <c r="AAH124" s="7"/>
      <c r="AAI124" s="7"/>
      <c r="AAJ124" s="7"/>
      <c r="AAK124" s="7"/>
      <c r="AAL124" s="7"/>
      <c r="AAM124" s="7"/>
      <c r="AAN124" s="7"/>
      <c r="AAO124" s="7"/>
      <c r="AAP124" s="7"/>
      <c r="AAQ124" s="7"/>
      <c r="AAR124" s="7"/>
      <c r="AAS124" s="7"/>
      <c r="AAT124" s="7"/>
      <c r="AAU124" s="7"/>
      <c r="AAV124" s="7"/>
      <c r="AAW124" s="7"/>
      <c r="AAX124" s="7"/>
      <c r="AAY124" s="7"/>
      <c r="AAZ124" s="7"/>
      <c r="ABA124" s="7"/>
      <c r="ABB124" s="7"/>
      <c r="ABC124" s="7"/>
      <c r="ABD124" s="7"/>
      <c r="ABE124" s="7"/>
      <c r="ABF124" s="7"/>
      <c r="ABG124" s="7"/>
      <c r="ABH124" s="7"/>
      <c r="ABI124" s="7"/>
      <c r="ABJ124" s="7"/>
      <c r="ABK124" s="7"/>
      <c r="ABL124" s="7"/>
      <c r="ABM124" s="7"/>
      <c r="ABN124" s="7"/>
      <c r="ABO124" s="7"/>
      <c r="ABP124" s="7"/>
      <c r="ABQ124" s="7"/>
      <c r="ABR124" s="7"/>
      <c r="ABS124" s="7"/>
      <c r="ABT124" s="7"/>
      <c r="ABU124" s="7"/>
      <c r="ABV124" s="7"/>
      <c r="ABW124" s="7"/>
      <c r="ABX124" s="7"/>
      <c r="ABY124" s="7"/>
      <c r="ABZ124" s="7"/>
      <c r="ACA124" s="7"/>
      <c r="ACB124" s="7"/>
      <c r="ACC124" s="7"/>
      <c r="ACD124" s="7"/>
      <c r="ACE124" s="7"/>
      <c r="ACF124" s="7"/>
      <c r="ACG124" s="7"/>
      <c r="ACH124" s="7"/>
      <c r="ACI124" s="7"/>
      <c r="ACJ124" s="7"/>
      <c r="ACK124" s="7"/>
      <c r="ACL124" s="7"/>
      <c r="ACM124" s="7"/>
      <c r="ACN124" s="7"/>
      <c r="ACO124" s="7"/>
      <c r="ACP124" s="7"/>
      <c r="ACQ124" s="7"/>
      <c r="ACR124" s="7"/>
      <c r="ACS124" s="7"/>
      <c r="ACT124" s="7"/>
      <c r="ACU124" s="7"/>
      <c r="ACV124" s="7"/>
      <c r="ACW124" s="7"/>
      <c r="ACX124" s="7"/>
      <c r="ACY124" s="7"/>
      <c r="ACZ124" s="7"/>
      <c r="ADA124" s="7"/>
      <c r="ADB124" s="7"/>
      <c r="ADC124" s="7"/>
      <c r="ADD124" s="7"/>
      <c r="ADE124" s="7"/>
      <c r="ADF124" s="7"/>
      <c r="ADG124" s="7"/>
      <c r="ADH124" s="7"/>
      <c r="ADI124" s="7"/>
      <c r="ADJ124" s="7"/>
      <c r="ADK124" s="7"/>
      <c r="ADL124" s="7"/>
      <c r="ADM124" s="7"/>
      <c r="ADN124" s="7"/>
      <c r="ADO124" s="7"/>
      <c r="ADP124" s="7"/>
      <c r="ADQ124" s="7"/>
      <c r="ADR124" s="7"/>
      <c r="ADS124" s="7"/>
      <c r="ADT124" s="7"/>
      <c r="ADU124" s="7"/>
      <c r="ADV124" s="7"/>
      <c r="ADW124" s="7"/>
      <c r="ADX124" s="7"/>
      <c r="ADY124" s="7"/>
      <c r="ADZ124" s="7"/>
      <c r="AEA124" s="7"/>
      <c r="AEB124" s="7"/>
      <c r="AEC124" s="7"/>
      <c r="AED124" s="7"/>
      <c r="AEE124" s="7"/>
      <c r="AEF124" s="7"/>
      <c r="AEG124" s="7"/>
      <c r="AEH124" s="7"/>
      <c r="AEI124" s="7"/>
      <c r="AEJ124" s="7"/>
      <c r="AEK124" s="7"/>
      <c r="AEL124" s="7"/>
      <c r="AEM124" s="7"/>
      <c r="AEN124" s="7"/>
      <c r="AEO124" s="7"/>
      <c r="AEP124" s="7"/>
      <c r="AEQ124" s="7"/>
      <c r="AER124" s="7"/>
      <c r="AES124" s="7"/>
      <c r="AET124" s="7"/>
      <c r="AEU124" s="7"/>
      <c r="AEV124" s="7"/>
      <c r="AEW124" s="7"/>
      <c r="AEX124" s="7"/>
      <c r="AEY124" s="7"/>
      <c r="AEZ124" s="7"/>
      <c r="AFA124" s="7"/>
      <c r="AFB124" s="7"/>
      <c r="AFC124" s="7"/>
      <c r="AFD124" s="7"/>
      <c r="AFE124" s="7"/>
      <c r="AFF124" s="7"/>
      <c r="AFG124" s="7"/>
      <c r="AFH124" s="7"/>
      <c r="AFI124" s="7"/>
      <c r="AFJ124" s="7"/>
      <c r="AFK124" s="7"/>
      <c r="AFL124" s="7"/>
      <c r="AFM124" s="7"/>
      <c r="AFN124" s="7"/>
      <c r="AFO124" s="7"/>
      <c r="AFP124" s="7"/>
      <c r="AFQ124" s="7"/>
      <c r="AFR124" s="7"/>
      <c r="AFS124" s="7"/>
      <c r="AFT124" s="7"/>
      <c r="AFU124" s="7"/>
      <c r="AFV124" s="7"/>
      <c r="AFW124" s="7"/>
      <c r="AFX124" s="7"/>
      <c r="AFY124" s="7"/>
      <c r="AFZ124" s="7"/>
      <c r="AGA124" s="7"/>
      <c r="AGB124" s="7"/>
      <c r="AGC124" s="7"/>
      <c r="AGD124" s="7"/>
      <c r="AGE124" s="7"/>
      <c r="AGF124" s="7"/>
      <c r="AGG124" s="7"/>
      <c r="AGH124" s="7"/>
      <c r="AGI124" s="7"/>
      <c r="AGJ124" s="7"/>
      <c r="AGK124" s="7"/>
      <c r="AGL124" s="7"/>
      <c r="AGM124" s="7"/>
      <c r="AGN124" s="7"/>
      <c r="AGO124" s="7"/>
      <c r="AGP124" s="7"/>
      <c r="AGQ124" s="7"/>
      <c r="AGR124" s="7"/>
      <c r="AGS124" s="7"/>
      <c r="AGT124" s="7"/>
      <c r="AGU124" s="7"/>
      <c r="AGV124" s="7"/>
      <c r="AGW124" s="7"/>
      <c r="AGX124" s="7"/>
      <c r="AGY124" s="7"/>
      <c r="AGZ124" s="7"/>
      <c r="AHA124" s="7"/>
      <c r="AHB124" s="7"/>
      <c r="AHC124" s="7"/>
      <c r="AHD124" s="7"/>
      <c r="AHE124" s="7"/>
      <c r="AHF124" s="7"/>
      <c r="AHG124" s="7"/>
      <c r="AHH124" s="7"/>
      <c r="AHI124" s="7"/>
      <c r="AHJ124" s="7"/>
      <c r="AHK124" s="7"/>
      <c r="AHL124" s="7"/>
      <c r="AHM124" s="7"/>
      <c r="AHN124" s="7"/>
      <c r="AHO124" s="7"/>
      <c r="AHP124" s="7"/>
      <c r="AHQ124" s="7"/>
      <c r="AHR124" s="7"/>
      <c r="AHS124" s="7"/>
      <c r="AHT124" s="7"/>
      <c r="AHU124" s="7"/>
      <c r="AHV124" s="7"/>
      <c r="AHW124" s="7"/>
      <c r="AHX124" s="7"/>
      <c r="AHY124" s="7"/>
      <c r="AHZ124" s="7"/>
      <c r="AIA124" s="7"/>
      <c r="AIB124" s="7"/>
      <c r="AIC124" s="7"/>
      <c r="AID124" s="7"/>
      <c r="AIE124" s="7"/>
      <c r="AIF124" s="7"/>
      <c r="AIG124" s="7"/>
      <c r="AIH124" s="7"/>
      <c r="AII124" s="7"/>
      <c r="AIJ124" s="7"/>
      <c r="AIK124" s="7"/>
      <c r="AIL124" s="7"/>
      <c r="AIM124" s="7"/>
      <c r="AIN124" s="7"/>
      <c r="AIO124" s="7"/>
      <c r="AIP124" s="7"/>
      <c r="AIQ124" s="7"/>
      <c r="AIR124" s="7"/>
      <c r="AIS124" s="7"/>
      <c r="AIT124" s="7"/>
      <c r="AIU124" s="7"/>
      <c r="AIV124" s="7"/>
      <c r="AIW124" s="7"/>
      <c r="AIX124" s="7"/>
      <c r="AIY124" s="7"/>
      <c r="AIZ124" s="7"/>
      <c r="AJA124" s="7"/>
      <c r="AJB124" s="7"/>
      <c r="AJC124" s="7"/>
      <c r="AJD124" s="7"/>
      <c r="AJE124" s="7"/>
      <c r="AJF124" s="7"/>
      <c r="AJG124" s="7"/>
      <c r="AJH124" s="7"/>
      <c r="AJI124" s="7"/>
      <c r="AJJ124" s="7"/>
      <c r="AJK124" s="7"/>
      <c r="AJL124" s="7"/>
      <c r="AJM124" s="7"/>
      <c r="AJN124" s="7"/>
      <c r="AJO124" s="7"/>
      <c r="AJP124" s="7"/>
      <c r="AJQ124" s="7"/>
      <c r="AJR124" s="7"/>
      <c r="AJS124" s="7"/>
      <c r="AJT124" s="7"/>
      <c r="AJU124" s="7"/>
      <c r="AJV124" s="7"/>
      <c r="AJW124" s="7"/>
      <c r="AJX124" s="7"/>
      <c r="AJY124" s="7"/>
      <c r="AJZ124" s="7"/>
      <c r="AKA124" s="7"/>
      <c r="AKB124" s="7"/>
      <c r="AKC124" s="7"/>
      <c r="AKD124" s="7"/>
      <c r="AKE124" s="7"/>
      <c r="AKF124" s="7"/>
      <c r="AKG124" s="7"/>
      <c r="AKH124" s="7"/>
      <c r="AKI124" s="7"/>
      <c r="AKJ124" s="7"/>
      <c r="AKK124" s="7"/>
      <c r="AKL124" s="7"/>
      <c r="AKM124" s="7"/>
      <c r="AKN124" s="7"/>
      <c r="AKO124" s="7"/>
      <c r="AKP124" s="7"/>
      <c r="AKQ124" s="7"/>
      <c r="AKR124" s="7"/>
      <c r="AKS124" s="7"/>
      <c r="AKT124" s="7"/>
      <c r="AKU124" s="7"/>
      <c r="AKV124" s="7"/>
      <c r="AKW124" s="7"/>
      <c r="AKX124" s="7"/>
      <c r="AKY124" s="7"/>
      <c r="AKZ124" s="7"/>
      <c r="ALA124" s="7"/>
      <c r="ALB124" s="7"/>
      <c r="ALC124" s="7"/>
      <c r="ALD124" s="7"/>
      <c r="ALE124" s="7"/>
      <c r="ALF124" s="7"/>
      <c r="ALG124" s="7"/>
      <c r="ALH124" s="7"/>
      <c r="ALI124" s="7"/>
      <c r="ALJ124" s="7"/>
      <c r="ALK124" s="7"/>
      <c r="ALL124" s="7"/>
      <c r="ALM124" s="7"/>
      <c r="ALN124" s="7"/>
      <c r="ALO124" s="7"/>
      <c r="ALP124" s="7"/>
      <c r="ALQ124" s="7"/>
      <c r="ALR124" s="7"/>
      <c r="ALS124" s="7"/>
      <c r="ALT124" s="7"/>
      <c r="ALU124" s="7"/>
      <c r="ALV124" s="7"/>
      <c r="ALW124" s="7"/>
      <c r="ALX124" s="7"/>
      <c r="ALY124" s="7"/>
      <c r="ALZ124" s="7"/>
      <c r="AMA124" s="7"/>
      <c r="AMB124" s="7"/>
      <c r="AMC124" s="7"/>
      <c r="AMD124" s="7"/>
      <c r="AME124" s="7"/>
      <c r="AMF124" s="7"/>
      <c r="AMG124" s="7"/>
      <c r="AMH124" s="7"/>
      <c r="AMI124" s="7"/>
      <c r="AMJ124" s="7"/>
      <c r="AMK124" s="7"/>
      <c r="AML124" s="7"/>
      <c r="AMM124" s="7"/>
      <c r="AMN124" s="7"/>
      <c r="AMO124" s="7"/>
      <c r="AMP124" s="7"/>
      <c r="AMQ124" s="7"/>
      <c r="AMR124" s="7"/>
      <c r="AMS124" s="7"/>
      <c r="AMT124" s="7"/>
      <c r="AMU124" s="7"/>
      <c r="AMV124" s="7"/>
      <c r="AMW124" s="7"/>
      <c r="AMX124" s="7"/>
      <c r="AMY124" s="7"/>
      <c r="AMZ124" s="7"/>
      <c r="ANA124" s="7"/>
      <c r="ANB124" s="7"/>
      <c r="ANC124" s="7"/>
      <c r="AND124" s="7"/>
      <c r="ANE124" s="7"/>
      <c r="ANF124" s="7"/>
      <c r="ANG124" s="7"/>
      <c r="ANH124" s="7"/>
      <c r="ANI124" s="7"/>
      <c r="ANJ124" s="7"/>
      <c r="ANK124" s="7"/>
      <c r="ANL124" s="7"/>
      <c r="ANM124" s="7"/>
      <c r="ANN124" s="7"/>
      <c r="ANO124" s="7"/>
      <c r="ANP124" s="7"/>
      <c r="ANQ124" s="7"/>
      <c r="ANR124" s="7"/>
      <c r="ANS124" s="7"/>
      <c r="ANT124" s="7"/>
      <c r="ANU124" s="7"/>
      <c r="ANV124" s="7"/>
      <c r="ANW124" s="7"/>
      <c r="ANX124" s="7"/>
      <c r="ANY124" s="7"/>
      <c r="ANZ124" s="7"/>
      <c r="AOA124" s="7"/>
      <c r="AOB124" s="7"/>
      <c r="AOC124" s="7"/>
      <c r="AOD124" s="7"/>
      <c r="AOE124" s="7"/>
      <c r="AOF124" s="7"/>
      <c r="AOG124" s="7"/>
      <c r="AOH124" s="7"/>
      <c r="AOI124" s="7"/>
      <c r="AOJ124" s="7"/>
      <c r="AOK124" s="7"/>
      <c r="AOL124" s="7"/>
      <c r="AOM124" s="7"/>
      <c r="AON124" s="7"/>
      <c r="AOO124" s="7"/>
      <c r="AOP124" s="7"/>
      <c r="AOQ124" s="7"/>
      <c r="AOR124" s="7"/>
      <c r="AOS124" s="7"/>
      <c r="AOT124" s="7"/>
      <c r="AOU124" s="7"/>
      <c r="AOV124" s="7"/>
      <c r="AOW124" s="7"/>
      <c r="AOX124" s="7"/>
      <c r="AOY124" s="7"/>
      <c r="AOZ124" s="7"/>
      <c r="APA124" s="7"/>
      <c r="APB124" s="7"/>
      <c r="APC124" s="7"/>
      <c r="APD124" s="7"/>
      <c r="APE124" s="7"/>
      <c r="APF124" s="7"/>
      <c r="APG124" s="7"/>
      <c r="APH124" s="7"/>
      <c r="API124" s="7"/>
      <c r="APJ124" s="7"/>
      <c r="APK124" s="7"/>
      <c r="APL124" s="7"/>
      <c r="APM124" s="7"/>
      <c r="APN124" s="7"/>
      <c r="APO124" s="7"/>
      <c r="APP124" s="7"/>
      <c r="APQ124" s="7"/>
      <c r="APR124" s="7"/>
      <c r="APS124" s="7"/>
      <c r="APT124" s="7"/>
      <c r="APU124" s="7"/>
      <c r="APV124" s="7"/>
      <c r="APW124" s="7"/>
      <c r="APX124" s="7"/>
      <c r="APY124" s="7"/>
      <c r="APZ124" s="7"/>
      <c r="AQA124" s="7"/>
      <c r="AQB124" s="7"/>
      <c r="AQC124" s="7"/>
      <c r="AQD124" s="7"/>
      <c r="AQE124" s="7"/>
      <c r="AQF124" s="7"/>
      <c r="AQG124" s="7"/>
      <c r="AQH124" s="7"/>
      <c r="AQI124" s="7"/>
      <c r="AQJ124" s="7"/>
      <c r="AQK124" s="7"/>
      <c r="AQL124" s="7"/>
      <c r="AQM124" s="7"/>
      <c r="AQN124" s="7"/>
      <c r="AQO124" s="7"/>
      <c r="AQP124" s="7"/>
      <c r="AQQ124" s="7"/>
      <c r="AQR124" s="7"/>
      <c r="AQS124" s="7"/>
      <c r="AQT124" s="7"/>
      <c r="AQU124" s="7"/>
      <c r="AQV124" s="7"/>
      <c r="AQW124" s="7"/>
      <c r="AQX124" s="7"/>
      <c r="AQY124" s="7"/>
      <c r="AQZ124" s="7"/>
      <c r="ARA124" s="7"/>
      <c r="ARB124" s="7"/>
      <c r="ARC124" s="7"/>
      <c r="ARD124" s="7"/>
      <c r="ARE124" s="7"/>
      <c r="ARF124" s="7"/>
      <c r="ARG124" s="7"/>
      <c r="ARH124" s="7"/>
      <c r="ARI124" s="7"/>
      <c r="ARJ124" s="7"/>
      <c r="ARK124" s="7"/>
      <c r="ARL124" s="7"/>
      <c r="ARM124" s="7"/>
      <c r="ARN124" s="7"/>
      <c r="ARO124" s="7"/>
      <c r="ARP124" s="7"/>
      <c r="ARQ124" s="7"/>
      <c r="ARR124" s="7"/>
      <c r="ARS124" s="7"/>
      <c r="ART124" s="7"/>
      <c r="ARU124" s="7"/>
      <c r="ARV124" s="7"/>
      <c r="ARW124" s="7"/>
      <c r="ARX124" s="7"/>
      <c r="ARY124" s="7"/>
      <c r="ARZ124" s="7"/>
      <c r="ASA124" s="7"/>
      <c r="ASB124" s="7"/>
      <c r="ASC124" s="7"/>
      <c r="ASD124" s="7"/>
      <c r="ASE124" s="7"/>
      <c r="ASF124" s="7"/>
      <c r="ASG124" s="7"/>
      <c r="ASH124" s="7"/>
      <c r="ASI124" s="7"/>
      <c r="ASJ124" s="7"/>
      <c r="ASK124" s="7"/>
      <c r="ASL124" s="7"/>
      <c r="ASM124" s="7"/>
      <c r="ASN124" s="7"/>
      <c r="ASO124" s="7"/>
      <c r="ASP124" s="7"/>
      <c r="ASQ124" s="7"/>
      <c r="ASR124" s="7"/>
      <c r="ASS124" s="7"/>
      <c r="AST124" s="7"/>
      <c r="ASU124" s="7"/>
      <c r="ASV124" s="7"/>
      <c r="ASW124" s="7"/>
      <c r="ASX124" s="7"/>
      <c r="ASY124" s="7"/>
      <c r="ASZ124" s="7"/>
      <c r="ATA124" s="7"/>
      <c r="ATB124" s="7"/>
      <c r="ATC124" s="7"/>
      <c r="ATD124" s="7"/>
      <c r="ATE124" s="7"/>
      <c r="ATF124" s="7"/>
      <c r="ATG124" s="7"/>
      <c r="ATH124" s="7"/>
      <c r="ATI124" s="7"/>
      <c r="ATJ124" s="7"/>
      <c r="ATK124" s="7"/>
      <c r="ATL124" s="7"/>
      <c r="ATM124" s="7"/>
      <c r="ATN124" s="7"/>
      <c r="ATO124" s="7"/>
      <c r="ATP124" s="7"/>
      <c r="ATQ124" s="7"/>
      <c r="ATR124" s="7"/>
      <c r="ATS124" s="7"/>
      <c r="ATT124" s="7"/>
      <c r="ATU124" s="7"/>
      <c r="ATV124" s="7"/>
      <c r="ATW124" s="7"/>
      <c r="ATX124" s="7"/>
      <c r="ATY124" s="7"/>
      <c r="ATZ124" s="7"/>
      <c r="AUA124" s="7"/>
      <c r="AUB124" s="7"/>
      <c r="AUC124" s="7"/>
      <c r="AUD124" s="7"/>
      <c r="AUE124" s="7"/>
      <c r="AUF124" s="7"/>
      <c r="AUG124" s="7"/>
      <c r="AUH124" s="7"/>
      <c r="AUI124" s="7"/>
      <c r="AUJ124" s="7"/>
      <c r="AUK124" s="7"/>
      <c r="AUL124" s="7"/>
      <c r="AUM124" s="7"/>
      <c r="AUN124" s="7"/>
      <c r="AUO124" s="7"/>
      <c r="AUP124" s="7"/>
      <c r="AUQ124" s="7"/>
      <c r="AUR124" s="7"/>
      <c r="AUS124" s="7"/>
      <c r="AUT124" s="7"/>
      <c r="AUU124" s="7"/>
      <c r="AUV124" s="7"/>
      <c r="AUW124" s="7"/>
      <c r="AUX124" s="7"/>
      <c r="AUY124" s="7"/>
      <c r="AUZ124" s="7"/>
      <c r="AVA124" s="7"/>
      <c r="AVB124" s="7"/>
      <c r="AVC124" s="7"/>
      <c r="AVD124" s="7"/>
      <c r="AVE124" s="7"/>
      <c r="AVF124" s="7"/>
      <c r="AVG124" s="7"/>
      <c r="AVH124" s="7"/>
      <c r="AVI124" s="7"/>
      <c r="AVJ124" s="7"/>
      <c r="AVK124" s="7"/>
      <c r="AVL124" s="7"/>
      <c r="AVM124" s="7"/>
      <c r="AVN124" s="7"/>
      <c r="AVO124" s="7"/>
      <c r="AVP124" s="7"/>
      <c r="AVQ124" s="7"/>
      <c r="AVR124" s="7"/>
      <c r="AVS124" s="7"/>
      <c r="AVT124" s="7"/>
      <c r="AVU124" s="7"/>
      <c r="AVV124" s="7"/>
      <c r="AVW124" s="7"/>
      <c r="AVX124" s="7"/>
      <c r="AVY124" s="7"/>
      <c r="AVZ124" s="7"/>
      <c r="AWA124" s="7"/>
      <c r="AWB124" s="7"/>
      <c r="AWC124" s="7"/>
      <c r="AWD124" s="7"/>
      <c r="AWE124" s="7"/>
      <c r="AWF124" s="7"/>
      <c r="AWG124" s="7"/>
      <c r="AWH124" s="7"/>
      <c r="AWI124" s="7"/>
      <c r="AWJ124" s="7"/>
      <c r="AWK124" s="7"/>
      <c r="AWL124" s="7"/>
      <c r="AWM124" s="7"/>
      <c r="AWN124" s="7"/>
      <c r="AWO124" s="7"/>
      <c r="AWP124" s="7"/>
      <c r="AWQ124" s="7"/>
      <c r="AWR124" s="7"/>
      <c r="AWS124" s="7"/>
      <c r="AWT124" s="7"/>
      <c r="AWU124" s="7"/>
      <c r="AWV124" s="7"/>
      <c r="AWW124" s="7"/>
      <c r="AWX124" s="7"/>
    </row>
    <row r="125" spans="1:1298" ht="18.75" x14ac:dyDescent="0.25">
      <c r="A125" s="1" t="s">
        <v>174</v>
      </c>
      <c r="B125" s="30">
        <v>2798.35</v>
      </c>
      <c r="C125" s="31">
        <f>B125*C127/B127</f>
        <v>61.144824357096539</v>
      </c>
      <c r="D125" s="40"/>
      <c r="E125" s="30"/>
    </row>
    <row r="126" spans="1:1298" ht="18.75" x14ac:dyDescent="0.25">
      <c r="A126" s="1" t="s">
        <v>175</v>
      </c>
      <c r="B126" s="30">
        <v>1782.82</v>
      </c>
      <c r="C126" s="31">
        <f>B126*C127/B127</f>
        <v>38.955175642903448</v>
      </c>
      <c r="D126" s="40"/>
      <c r="E126" s="30"/>
    </row>
    <row r="127" spans="1:1298" s="5" customFormat="1" ht="18.75" x14ac:dyDescent="0.25">
      <c r="A127" s="4"/>
      <c r="B127" s="32">
        <f>SUM(B125:B126)</f>
        <v>4581.17</v>
      </c>
      <c r="C127" s="33">
        <v>100.1</v>
      </c>
      <c r="D127" s="41"/>
      <c r="E127" s="32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  <c r="IW127" s="7"/>
      <c r="IX127" s="7"/>
      <c r="IY127" s="7"/>
      <c r="IZ127" s="7"/>
      <c r="JA127" s="7"/>
      <c r="JB127" s="7"/>
      <c r="JC127" s="7"/>
      <c r="JD127" s="7"/>
      <c r="JE127" s="7"/>
      <c r="JF127" s="7"/>
      <c r="JG127" s="7"/>
      <c r="JH127" s="7"/>
      <c r="JI127" s="7"/>
      <c r="JJ127" s="7"/>
      <c r="JK127" s="7"/>
      <c r="JL127" s="7"/>
      <c r="JM127" s="7"/>
      <c r="JN127" s="7"/>
      <c r="JO127" s="7"/>
      <c r="JP127" s="7"/>
      <c r="JQ127" s="7"/>
      <c r="JR127" s="7"/>
      <c r="JS127" s="7"/>
      <c r="JT127" s="7"/>
      <c r="JU127" s="7"/>
      <c r="JV127" s="7"/>
      <c r="JW127" s="7"/>
      <c r="JX127" s="7"/>
      <c r="JY127" s="7"/>
      <c r="JZ127" s="7"/>
      <c r="KA127" s="7"/>
      <c r="KB127" s="7"/>
      <c r="KC127" s="7"/>
      <c r="KD127" s="7"/>
      <c r="KE127" s="7"/>
      <c r="KF127" s="7"/>
      <c r="KG127" s="7"/>
      <c r="KH127" s="7"/>
      <c r="KI127" s="7"/>
      <c r="KJ127" s="7"/>
      <c r="KK127" s="7"/>
      <c r="KL127" s="7"/>
      <c r="KM127" s="7"/>
      <c r="KN127" s="7"/>
      <c r="KO127" s="7"/>
      <c r="KP127" s="7"/>
      <c r="KQ127" s="7"/>
      <c r="KR127" s="7"/>
      <c r="KS127" s="7"/>
      <c r="KT127" s="7"/>
      <c r="KU127" s="7"/>
      <c r="KV127" s="7"/>
      <c r="KW127" s="7"/>
      <c r="KX127" s="7"/>
      <c r="KY127" s="7"/>
      <c r="KZ127" s="7"/>
      <c r="LA127" s="7"/>
      <c r="LB127" s="7"/>
      <c r="LC127" s="7"/>
      <c r="LD127" s="7"/>
      <c r="LE127" s="7"/>
      <c r="LF127" s="7"/>
      <c r="LG127" s="7"/>
      <c r="LH127" s="7"/>
      <c r="LI127" s="7"/>
      <c r="LJ127" s="7"/>
      <c r="LK127" s="7"/>
      <c r="LL127" s="7"/>
      <c r="LM127" s="7"/>
      <c r="LN127" s="7"/>
      <c r="LO127" s="7"/>
      <c r="LP127" s="7"/>
      <c r="LQ127" s="7"/>
      <c r="LR127" s="7"/>
      <c r="LS127" s="7"/>
      <c r="LT127" s="7"/>
      <c r="LU127" s="7"/>
      <c r="LV127" s="7"/>
      <c r="LW127" s="7"/>
      <c r="LX127" s="7"/>
      <c r="LY127" s="7"/>
      <c r="LZ127" s="7"/>
      <c r="MA127" s="7"/>
      <c r="MB127" s="7"/>
      <c r="MC127" s="7"/>
      <c r="MD127" s="7"/>
      <c r="ME127" s="7"/>
      <c r="MF127" s="7"/>
      <c r="MG127" s="7"/>
      <c r="MH127" s="7"/>
      <c r="MI127" s="7"/>
      <c r="MJ127" s="7"/>
      <c r="MK127" s="7"/>
      <c r="ML127" s="7"/>
      <c r="MM127" s="7"/>
      <c r="MN127" s="7"/>
      <c r="MO127" s="7"/>
      <c r="MP127" s="7"/>
      <c r="MQ127" s="7"/>
      <c r="MR127" s="7"/>
      <c r="MS127" s="7"/>
      <c r="MT127" s="7"/>
      <c r="MU127" s="7"/>
      <c r="MV127" s="7"/>
      <c r="MW127" s="7"/>
      <c r="MX127" s="7"/>
      <c r="MY127" s="7"/>
      <c r="MZ127" s="7"/>
      <c r="NA127" s="7"/>
      <c r="NB127" s="7"/>
      <c r="NC127" s="7"/>
      <c r="ND127" s="7"/>
      <c r="NE127" s="7"/>
      <c r="NF127" s="7"/>
      <c r="NG127" s="7"/>
      <c r="NH127" s="7"/>
      <c r="NI127" s="7"/>
      <c r="NJ127" s="7"/>
      <c r="NK127" s="7"/>
      <c r="NL127" s="7"/>
      <c r="NM127" s="7"/>
      <c r="NN127" s="7"/>
      <c r="NO127" s="7"/>
      <c r="NP127" s="7"/>
      <c r="NQ127" s="7"/>
      <c r="NR127" s="7"/>
      <c r="NS127" s="7"/>
      <c r="NT127" s="7"/>
      <c r="NU127" s="7"/>
      <c r="NV127" s="7"/>
      <c r="NW127" s="7"/>
      <c r="NX127" s="7"/>
      <c r="NY127" s="7"/>
      <c r="NZ127" s="7"/>
      <c r="OA127" s="7"/>
      <c r="OB127" s="7"/>
      <c r="OC127" s="7"/>
      <c r="OD127" s="7"/>
      <c r="OE127" s="7"/>
      <c r="OF127" s="7"/>
      <c r="OG127" s="7"/>
      <c r="OH127" s="7"/>
      <c r="OI127" s="7"/>
      <c r="OJ127" s="7"/>
      <c r="OK127" s="7"/>
      <c r="OL127" s="7"/>
      <c r="OM127" s="7"/>
      <c r="ON127" s="7"/>
      <c r="OO127" s="7"/>
      <c r="OP127" s="7"/>
      <c r="OQ127" s="7"/>
      <c r="OR127" s="7"/>
      <c r="OS127" s="7"/>
      <c r="OT127" s="7"/>
      <c r="OU127" s="7"/>
      <c r="OV127" s="7"/>
      <c r="OW127" s="7"/>
      <c r="OX127" s="7"/>
      <c r="OY127" s="7"/>
      <c r="OZ127" s="7"/>
      <c r="PA127" s="7"/>
      <c r="PB127" s="7"/>
      <c r="PC127" s="7"/>
      <c r="PD127" s="7"/>
      <c r="PE127" s="7"/>
      <c r="PF127" s="7"/>
      <c r="PG127" s="7"/>
      <c r="PH127" s="7"/>
      <c r="PI127" s="7"/>
      <c r="PJ127" s="7"/>
      <c r="PK127" s="7"/>
      <c r="PL127" s="7"/>
      <c r="PM127" s="7"/>
      <c r="PN127" s="7"/>
      <c r="PO127" s="7"/>
      <c r="PP127" s="7"/>
      <c r="PQ127" s="7"/>
      <c r="PR127" s="7"/>
      <c r="PS127" s="7"/>
      <c r="PT127" s="7"/>
      <c r="PU127" s="7"/>
      <c r="PV127" s="7"/>
      <c r="PW127" s="7"/>
      <c r="PX127" s="7"/>
      <c r="PY127" s="7"/>
      <c r="PZ127" s="7"/>
      <c r="QA127" s="7"/>
      <c r="QB127" s="7"/>
      <c r="QC127" s="7"/>
      <c r="QD127" s="7"/>
      <c r="QE127" s="7"/>
      <c r="QF127" s="7"/>
      <c r="QG127" s="7"/>
      <c r="QH127" s="7"/>
      <c r="QI127" s="7"/>
      <c r="QJ127" s="7"/>
      <c r="QK127" s="7"/>
      <c r="QL127" s="7"/>
      <c r="QM127" s="7"/>
      <c r="QN127" s="7"/>
      <c r="QO127" s="7"/>
      <c r="QP127" s="7"/>
      <c r="QQ127" s="7"/>
      <c r="QR127" s="7"/>
      <c r="QS127" s="7"/>
      <c r="QT127" s="7"/>
      <c r="QU127" s="7"/>
      <c r="QV127" s="7"/>
      <c r="QW127" s="7"/>
      <c r="QX127" s="7"/>
      <c r="QY127" s="7"/>
      <c r="QZ127" s="7"/>
      <c r="RA127" s="7"/>
      <c r="RB127" s="7"/>
      <c r="RC127" s="7"/>
      <c r="RD127" s="7"/>
      <c r="RE127" s="7"/>
      <c r="RF127" s="7"/>
      <c r="RG127" s="7"/>
      <c r="RH127" s="7"/>
      <c r="RI127" s="7"/>
      <c r="RJ127" s="7"/>
      <c r="RK127" s="7"/>
      <c r="RL127" s="7"/>
      <c r="RM127" s="7"/>
      <c r="RN127" s="7"/>
      <c r="RO127" s="7"/>
      <c r="RP127" s="7"/>
      <c r="RQ127" s="7"/>
      <c r="RR127" s="7"/>
      <c r="RS127" s="7"/>
      <c r="RT127" s="7"/>
      <c r="RU127" s="7"/>
      <c r="RV127" s="7"/>
      <c r="RW127" s="7"/>
      <c r="RX127" s="7"/>
      <c r="RY127" s="7"/>
      <c r="RZ127" s="7"/>
      <c r="SA127" s="7"/>
      <c r="SB127" s="7"/>
      <c r="SC127" s="7"/>
      <c r="SD127" s="7"/>
      <c r="SE127" s="7"/>
      <c r="SF127" s="7"/>
      <c r="SG127" s="7"/>
      <c r="SH127" s="7"/>
      <c r="SI127" s="7"/>
      <c r="SJ127" s="7"/>
      <c r="SK127" s="7"/>
      <c r="SL127" s="7"/>
      <c r="SM127" s="7"/>
      <c r="SN127" s="7"/>
      <c r="SO127" s="7"/>
      <c r="SP127" s="7"/>
      <c r="SQ127" s="7"/>
      <c r="SR127" s="7"/>
      <c r="SS127" s="7"/>
      <c r="ST127" s="7"/>
      <c r="SU127" s="7"/>
      <c r="SV127" s="7"/>
      <c r="SW127" s="7"/>
      <c r="SX127" s="7"/>
      <c r="SY127" s="7"/>
      <c r="SZ127" s="7"/>
      <c r="TA127" s="7"/>
      <c r="TB127" s="7"/>
      <c r="TC127" s="7"/>
      <c r="TD127" s="7"/>
      <c r="TE127" s="7"/>
      <c r="TF127" s="7"/>
      <c r="TG127" s="7"/>
      <c r="TH127" s="7"/>
      <c r="TI127" s="7"/>
      <c r="TJ127" s="7"/>
      <c r="TK127" s="7"/>
      <c r="TL127" s="7"/>
      <c r="TM127" s="7"/>
      <c r="TN127" s="7"/>
      <c r="TO127" s="7"/>
      <c r="TP127" s="7"/>
      <c r="TQ127" s="7"/>
      <c r="TR127" s="7"/>
      <c r="TS127" s="7"/>
      <c r="TT127" s="7"/>
      <c r="TU127" s="7"/>
      <c r="TV127" s="7"/>
      <c r="TW127" s="7"/>
      <c r="TX127" s="7"/>
      <c r="TY127" s="7"/>
      <c r="TZ127" s="7"/>
      <c r="UA127" s="7"/>
      <c r="UB127" s="7"/>
      <c r="UC127" s="7"/>
      <c r="UD127" s="7"/>
      <c r="UE127" s="7"/>
      <c r="UF127" s="7"/>
      <c r="UG127" s="7"/>
      <c r="UH127" s="7"/>
      <c r="UI127" s="7"/>
      <c r="UJ127" s="7"/>
      <c r="UK127" s="7"/>
      <c r="UL127" s="7"/>
      <c r="UM127" s="7"/>
      <c r="UN127" s="7"/>
      <c r="UO127" s="7"/>
      <c r="UP127" s="7"/>
      <c r="UQ127" s="7"/>
      <c r="UR127" s="7"/>
      <c r="US127" s="7"/>
      <c r="UT127" s="7"/>
      <c r="UU127" s="7"/>
      <c r="UV127" s="7"/>
      <c r="UW127" s="7"/>
      <c r="UX127" s="7"/>
      <c r="UY127" s="7"/>
      <c r="UZ127" s="7"/>
      <c r="VA127" s="7"/>
      <c r="VB127" s="7"/>
      <c r="VC127" s="7"/>
      <c r="VD127" s="7"/>
      <c r="VE127" s="7"/>
      <c r="VF127" s="7"/>
      <c r="VG127" s="7"/>
      <c r="VH127" s="7"/>
      <c r="VI127" s="7"/>
      <c r="VJ127" s="7"/>
      <c r="VK127" s="7"/>
      <c r="VL127" s="7"/>
      <c r="VM127" s="7"/>
      <c r="VN127" s="7"/>
      <c r="VO127" s="7"/>
      <c r="VP127" s="7"/>
      <c r="VQ127" s="7"/>
      <c r="VR127" s="7"/>
      <c r="VS127" s="7"/>
      <c r="VT127" s="7"/>
      <c r="VU127" s="7"/>
      <c r="VV127" s="7"/>
      <c r="VW127" s="7"/>
      <c r="VX127" s="7"/>
      <c r="VY127" s="7"/>
      <c r="VZ127" s="7"/>
      <c r="WA127" s="7"/>
      <c r="WB127" s="7"/>
      <c r="WC127" s="7"/>
      <c r="WD127" s="7"/>
      <c r="WE127" s="7"/>
      <c r="WF127" s="7"/>
      <c r="WG127" s="7"/>
      <c r="WH127" s="7"/>
      <c r="WI127" s="7"/>
      <c r="WJ127" s="7"/>
      <c r="WK127" s="7"/>
      <c r="WL127" s="7"/>
      <c r="WM127" s="7"/>
      <c r="WN127" s="7"/>
      <c r="WO127" s="7"/>
      <c r="WP127" s="7"/>
      <c r="WQ127" s="7"/>
      <c r="WR127" s="7"/>
      <c r="WS127" s="7"/>
      <c r="WT127" s="7"/>
      <c r="WU127" s="7"/>
      <c r="WV127" s="7"/>
      <c r="WW127" s="7"/>
      <c r="WX127" s="7"/>
      <c r="WY127" s="7"/>
      <c r="WZ127" s="7"/>
      <c r="XA127" s="7"/>
      <c r="XB127" s="7"/>
      <c r="XC127" s="7"/>
      <c r="XD127" s="7"/>
      <c r="XE127" s="7"/>
      <c r="XF127" s="7"/>
      <c r="XG127" s="7"/>
      <c r="XH127" s="7"/>
      <c r="XI127" s="7"/>
      <c r="XJ127" s="7"/>
      <c r="XK127" s="7"/>
      <c r="XL127" s="7"/>
      <c r="XM127" s="7"/>
      <c r="XN127" s="7"/>
      <c r="XO127" s="7"/>
      <c r="XP127" s="7"/>
      <c r="XQ127" s="7"/>
      <c r="XR127" s="7"/>
      <c r="XS127" s="7"/>
      <c r="XT127" s="7"/>
      <c r="XU127" s="7"/>
      <c r="XV127" s="7"/>
      <c r="XW127" s="7"/>
      <c r="XX127" s="7"/>
      <c r="XY127" s="7"/>
      <c r="XZ127" s="7"/>
      <c r="YA127" s="7"/>
      <c r="YB127" s="7"/>
      <c r="YC127" s="7"/>
      <c r="YD127" s="7"/>
      <c r="YE127" s="7"/>
      <c r="YF127" s="7"/>
      <c r="YG127" s="7"/>
      <c r="YH127" s="7"/>
      <c r="YI127" s="7"/>
      <c r="YJ127" s="7"/>
      <c r="YK127" s="7"/>
      <c r="YL127" s="7"/>
      <c r="YM127" s="7"/>
      <c r="YN127" s="7"/>
      <c r="YO127" s="7"/>
      <c r="YP127" s="7"/>
      <c r="YQ127" s="7"/>
      <c r="YR127" s="7"/>
      <c r="YS127" s="7"/>
      <c r="YT127" s="7"/>
      <c r="YU127" s="7"/>
      <c r="YV127" s="7"/>
      <c r="YW127" s="7"/>
      <c r="YX127" s="7"/>
      <c r="YY127" s="7"/>
      <c r="YZ127" s="7"/>
      <c r="ZA127" s="7"/>
      <c r="ZB127" s="7"/>
      <c r="ZC127" s="7"/>
      <c r="ZD127" s="7"/>
      <c r="ZE127" s="7"/>
      <c r="ZF127" s="7"/>
      <c r="ZG127" s="7"/>
      <c r="ZH127" s="7"/>
      <c r="ZI127" s="7"/>
      <c r="ZJ127" s="7"/>
      <c r="ZK127" s="7"/>
      <c r="ZL127" s="7"/>
      <c r="ZM127" s="7"/>
      <c r="ZN127" s="7"/>
      <c r="ZO127" s="7"/>
      <c r="ZP127" s="7"/>
      <c r="ZQ127" s="7"/>
      <c r="ZR127" s="7"/>
      <c r="ZS127" s="7"/>
      <c r="ZT127" s="7"/>
      <c r="ZU127" s="7"/>
      <c r="ZV127" s="7"/>
      <c r="ZW127" s="7"/>
      <c r="ZX127" s="7"/>
      <c r="ZY127" s="7"/>
      <c r="ZZ127" s="7"/>
      <c r="AAA127" s="7"/>
      <c r="AAB127" s="7"/>
      <c r="AAC127" s="7"/>
      <c r="AAD127" s="7"/>
      <c r="AAE127" s="7"/>
      <c r="AAF127" s="7"/>
      <c r="AAG127" s="7"/>
      <c r="AAH127" s="7"/>
      <c r="AAI127" s="7"/>
      <c r="AAJ127" s="7"/>
      <c r="AAK127" s="7"/>
      <c r="AAL127" s="7"/>
      <c r="AAM127" s="7"/>
      <c r="AAN127" s="7"/>
      <c r="AAO127" s="7"/>
      <c r="AAP127" s="7"/>
      <c r="AAQ127" s="7"/>
      <c r="AAR127" s="7"/>
      <c r="AAS127" s="7"/>
      <c r="AAT127" s="7"/>
      <c r="AAU127" s="7"/>
      <c r="AAV127" s="7"/>
      <c r="AAW127" s="7"/>
      <c r="AAX127" s="7"/>
      <c r="AAY127" s="7"/>
      <c r="AAZ127" s="7"/>
      <c r="ABA127" s="7"/>
      <c r="ABB127" s="7"/>
      <c r="ABC127" s="7"/>
      <c r="ABD127" s="7"/>
      <c r="ABE127" s="7"/>
      <c r="ABF127" s="7"/>
      <c r="ABG127" s="7"/>
      <c r="ABH127" s="7"/>
      <c r="ABI127" s="7"/>
      <c r="ABJ127" s="7"/>
      <c r="ABK127" s="7"/>
      <c r="ABL127" s="7"/>
      <c r="ABM127" s="7"/>
      <c r="ABN127" s="7"/>
      <c r="ABO127" s="7"/>
      <c r="ABP127" s="7"/>
      <c r="ABQ127" s="7"/>
      <c r="ABR127" s="7"/>
      <c r="ABS127" s="7"/>
      <c r="ABT127" s="7"/>
      <c r="ABU127" s="7"/>
      <c r="ABV127" s="7"/>
      <c r="ABW127" s="7"/>
      <c r="ABX127" s="7"/>
      <c r="ABY127" s="7"/>
      <c r="ABZ127" s="7"/>
      <c r="ACA127" s="7"/>
      <c r="ACB127" s="7"/>
      <c r="ACC127" s="7"/>
      <c r="ACD127" s="7"/>
      <c r="ACE127" s="7"/>
      <c r="ACF127" s="7"/>
      <c r="ACG127" s="7"/>
      <c r="ACH127" s="7"/>
      <c r="ACI127" s="7"/>
      <c r="ACJ127" s="7"/>
      <c r="ACK127" s="7"/>
      <c r="ACL127" s="7"/>
      <c r="ACM127" s="7"/>
      <c r="ACN127" s="7"/>
      <c r="ACO127" s="7"/>
      <c r="ACP127" s="7"/>
      <c r="ACQ127" s="7"/>
      <c r="ACR127" s="7"/>
      <c r="ACS127" s="7"/>
      <c r="ACT127" s="7"/>
      <c r="ACU127" s="7"/>
      <c r="ACV127" s="7"/>
      <c r="ACW127" s="7"/>
      <c r="ACX127" s="7"/>
      <c r="ACY127" s="7"/>
      <c r="ACZ127" s="7"/>
      <c r="ADA127" s="7"/>
      <c r="ADB127" s="7"/>
      <c r="ADC127" s="7"/>
      <c r="ADD127" s="7"/>
      <c r="ADE127" s="7"/>
      <c r="ADF127" s="7"/>
      <c r="ADG127" s="7"/>
      <c r="ADH127" s="7"/>
      <c r="ADI127" s="7"/>
      <c r="ADJ127" s="7"/>
      <c r="ADK127" s="7"/>
      <c r="ADL127" s="7"/>
      <c r="ADM127" s="7"/>
      <c r="ADN127" s="7"/>
      <c r="ADO127" s="7"/>
      <c r="ADP127" s="7"/>
      <c r="ADQ127" s="7"/>
      <c r="ADR127" s="7"/>
      <c r="ADS127" s="7"/>
      <c r="ADT127" s="7"/>
      <c r="ADU127" s="7"/>
      <c r="ADV127" s="7"/>
      <c r="ADW127" s="7"/>
      <c r="ADX127" s="7"/>
      <c r="ADY127" s="7"/>
      <c r="ADZ127" s="7"/>
      <c r="AEA127" s="7"/>
      <c r="AEB127" s="7"/>
      <c r="AEC127" s="7"/>
      <c r="AED127" s="7"/>
      <c r="AEE127" s="7"/>
      <c r="AEF127" s="7"/>
      <c r="AEG127" s="7"/>
      <c r="AEH127" s="7"/>
      <c r="AEI127" s="7"/>
      <c r="AEJ127" s="7"/>
      <c r="AEK127" s="7"/>
      <c r="AEL127" s="7"/>
      <c r="AEM127" s="7"/>
      <c r="AEN127" s="7"/>
      <c r="AEO127" s="7"/>
      <c r="AEP127" s="7"/>
      <c r="AEQ127" s="7"/>
      <c r="AER127" s="7"/>
      <c r="AES127" s="7"/>
      <c r="AET127" s="7"/>
      <c r="AEU127" s="7"/>
      <c r="AEV127" s="7"/>
      <c r="AEW127" s="7"/>
      <c r="AEX127" s="7"/>
      <c r="AEY127" s="7"/>
      <c r="AEZ127" s="7"/>
      <c r="AFA127" s="7"/>
      <c r="AFB127" s="7"/>
      <c r="AFC127" s="7"/>
      <c r="AFD127" s="7"/>
      <c r="AFE127" s="7"/>
      <c r="AFF127" s="7"/>
      <c r="AFG127" s="7"/>
      <c r="AFH127" s="7"/>
      <c r="AFI127" s="7"/>
      <c r="AFJ127" s="7"/>
      <c r="AFK127" s="7"/>
      <c r="AFL127" s="7"/>
      <c r="AFM127" s="7"/>
      <c r="AFN127" s="7"/>
      <c r="AFO127" s="7"/>
      <c r="AFP127" s="7"/>
      <c r="AFQ127" s="7"/>
      <c r="AFR127" s="7"/>
      <c r="AFS127" s="7"/>
      <c r="AFT127" s="7"/>
      <c r="AFU127" s="7"/>
      <c r="AFV127" s="7"/>
      <c r="AFW127" s="7"/>
      <c r="AFX127" s="7"/>
      <c r="AFY127" s="7"/>
      <c r="AFZ127" s="7"/>
      <c r="AGA127" s="7"/>
      <c r="AGB127" s="7"/>
      <c r="AGC127" s="7"/>
      <c r="AGD127" s="7"/>
      <c r="AGE127" s="7"/>
      <c r="AGF127" s="7"/>
      <c r="AGG127" s="7"/>
      <c r="AGH127" s="7"/>
      <c r="AGI127" s="7"/>
      <c r="AGJ127" s="7"/>
      <c r="AGK127" s="7"/>
      <c r="AGL127" s="7"/>
      <c r="AGM127" s="7"/>
      <c r="AGN127" s="7"/>
      <c r="AGO127" s="7"/>
      <c r="AGP127" s="7"/>
      <c r="AGQ127" s="7"/>
      <c r="AGR127" s="7"/>
      <c r="AGS127" s="7"/>
      <c r="AGT127" s="7"/>
      <c r="AGU127" s="7"/>
      <c r="AGV127" s="7"/>
      <c r="AGW127" s="7"/>
      <c r="AGX127" s="7"/>
      <c r="AGY127" s="7"/>
      <c r="AGZ127" s="7"/>
      <c r="AHA127" s="7"/>
      <c r="AHB127" s="7"/>
      <c r="AHC127" s="7"/>
      <c r="AHD127" s="7"/>
      <c r="AHE127" s="7"/>
      <c r="AHF127" s="7"/>
      <c r="AHG127" s="7"/>
      <c r="AHH127" s="7"/>
      <c r="AHI127" s="7"/>
      <c r="AHJ127" s="7"/>
      <c r="AHK127" s="7"/>
      <c r="AHL127" s="7"/>
      <c r="AHM127" s="7"/>
      <c r="AHN127" s="7"/>
      <c r="AHO127" s="7"/>
      <c r="AHP127" s="7"/>
      <c r="AHQ127" s="7"/>
      <c r="AHR127" s="7"/>
      <c r="AHS127" s="7"/>
      <c r="AHT127" s="7"/>
      <c r="AHU127" s="7"/>
      <c r="AHV127" s="7"/>
      <c r="AHW127" s="7"/>
      <c r="AHX127" s="7"/>
      <c r="AHY127" s="7"/>
      <c r="AHZ127" s="7"/>
      <c r="AIA127" s="7"/>
      <c r="AIB127" s="7"/>
      <c r="AIC127" s="7"/>
      <c r="AID127" s="7"/>
      <c r="AIE127" s="7"/>
      <c r="AIF127" s="7"/>
      <c r="AIG127" s="7"/>
      <c r="AIH127" s="7"/>
      <c r="AII127" s="7"/>
      <c r="AIJ127" s="7"/>
      <c r="AIK127" s="7"/>
      <c r="AIL127" s="7"/>
      <c r="AIM127" s="7"/>
      <c r="AIN127" s="7"/>
      <c r="AIO127" s="7"/>
      <c r="AIP127" s="7"/>
      <c r="AIQ127" s="7"/>
      <c r="AIR127" s="7"/>
      <c r="AIS127" s="7"/>
      <c r="AIT127" s="7"/>
      <c r="AIU127" s="7"/>
      <c r="AIV127" s="7"/>
      <c r="AIW127" s="7"/>
      <c r="AIX127" s="7"/>
      <c r="AIY127" s="7"/>
      <c r="AIZ127" s="7"/>
      <c r="AJA127" s="7"/>
      <c r="AJB127" s="7"/>
      <c r="AJC127" s="7"/>
      <c r="AJD127" s="7"/>
      <c r="AJE127" s="7"/>
      <c r="AJF127" s="7"/>
      <c r="AJG127" s="7"/>
      <c r="AJH127" s="7"/>
      <c r="AJI127" s="7"/>
      <c r="AJJ127" s="7"/>
      <c r="AJK127" s="7"/>
      <c r="AJL127" s="7"/>
      <c r="AJM127" s="7"/>
      <c r="AJN127" s="7"/>
      <c r="AJO127" s="7"/>
      <c r="AJP127" s="7"/>
      <c r="AJQ127" s="7"/>
      <c r="AJR127" s="7"/>
      <c r="AJS127" s="7"/>
      <c r="AJT127" s="7"/>
      <c r="AJU127" s="7"/>
      <c r="AJV127" s="7"/>
      <c r="AJW127" s="7"/>
      <c r="AJX127" s="7"/>
      <c r="AJY127" s="7"/>
      <c r="AJZ127" s="7"/>
      <c r="AKA127" s="7"/>
      <c r="AKB127" s="7"/>
      <c r="AKC127" s="7"/>
      <c r="AKD127" s="7"/>
      <c r="AKE127" s="7"/>
      <c r="AKF127" s="7"/>
      <c r="AKG127" s="7"/>
      <c r="AKH127" s="7"/>
      <c r="AKI127" s="7"/>
      <c r="AKJ127" s="7"/>
      <c r="AKK127" s="7"/>
      <c r="AKL127" s="7"/>
      <c r="AKM127" s="7"/>
      <c r="AKN127" s="7"/>
      <c r="AKO127" s="7"/>
      <c r="AKP127" s="7"/>
      <c r="AKQ127" s="7"/>
      <c r="AKR127" s="7"/>
      <c r="AKS127" s="7"/>
      <c r="AKT127" s="7"/>
      <c r="AKU127" s="7"/>
      <c r="AKV127" s="7"/>
      <c r="AKW127" s="7"/>
      <c r="AKX127" s="7"/>
      <c r="AKY127" s="7"/>
      <c r="AKZ127" s="7"/>
      <c r="ALA127" s="7"/>
      <c r="ALB127" s="7"/>
      <c r="ALC127" s="7"/>
      <c r="ALD127" s="7"/>
      <c r="ALE127" s="7"/>
      <c r="ALF127" s="7"/>
      <c r="ALG127" s="7"/>
      <c r="ALH127" s="7"/>
      <c r="ALI127" s="7"/>
      <c r="ALJ127" s="7"/>
      <c r="ALK127" s="7"/>
      <c r="ALL127" s="7"/>
      <c r="ALM127" s="7"/>
      <c r="ALN127" s="7"/>
      <c r="ALO127" s="7"/>
      <c r="ALP127" s="7"/>
      <c r="ALQ127" s="7"/>
      <c r="ALR127" s="7"/>
      <c r="ALS127" s="7"/>
      <c r="ALT127" s="7"/>
      <c r="ALU127" s="7"/>
      <c r="ALV127" s="7"/>
      <c r="ALW127" s="7"/>
      <c r="ALX127" s="7"/>
      <c r="ALY127" s="7"/>
      <c r="ALZ127" s="7"/>
      <c r="AMA127" s="7"/>
      <c r="AMB127" s="7"/>
      <c r="AMC127" s="7"/>
      <c r="AMD127" s="7"/>
      <c r="AME127" s="7"/>
      <c r="AMF127" s="7"/>
      <c r="AMG127" s="7"/>
      <c r="AMH127" s="7"/>
      <c r="AMI127" s="7"/>
      <c r="AMJ127" s="7"/>
      <c r="AMK127" s="7"/>
      <c r="AML127" s="7"/>
      <c r="AMM127" s="7"/>
      <c r="AMN127" s="7"/>
      <c r="AMO127" s="7"/>
      <c r="AMP127" s="7"/>
      <c r="AMQ127" s="7"/>
      <c r="AMR127" s="7"/>
      <c r="AMS127" s="7"/>
      <c r="AMT127" s="7"/>
      <c r="AMU127" s="7"/>
      <c r="AMV127" s="7"/>
      <c r="AMW127" s="7"/>
      <c r="AMX127" s="7"/>
      <c r="AMY127" s="7"/>
      <c r="AMZ127" s="7"/>
      <c r="ANA127" s="7"/>
      <c r="ANB127" s="7"/>
      <c r="ANC127" s="7"/>
      <c r="AND127" s="7"/>
      <c r="ANE127" s="7"/>
      <c r="ANF127" s="7"/>
      <c r="ANG127" s="7"/>
      <c r="ANH127" s="7"/>
      <c r="ANI127" s="7"/>
      <c r="ANJ127" s="7"/>
      <c r="ANK127" s="7"/>
      <c r="ANL127" s="7"/>
      <c r="ANM127" s="7"/>
      <c r="ANN127" s="7"/>
      <c r="ANO127" s="7"/>
      <c r="ANP127" s="7"/>
      <c r="ANQ127" s="7"/>
      <c r="ANR127" s="7"/>
      <c r="ANS127" s="7"/>
      <c r="ANT127" s="7"/>
      <c r="ANU127" s="7"/>
      <c r="ANV127" s="7"/>
      <c r="ANW127" s="7"/>
      <c r="ANX127" s="7"/>
      <c r="ANY127" s="7"/>
      <c r="ANZ127" s="7"/>
      <c r="AOA127" s="7"/>
      <c r="AOB127" s="7"/>
      <c r="AOC127" s="7"/>
      <c r="AOD127" s="7"/>
      <c r="AOE127" s="7"/>
      <c r="AOF127" s="7"/>
      <c r="AOG127" s="7"/>
      <c r="AOH127" s="7"/>
      <c r="AOI127" s="7"/>
      <c r="AOJ127" s="7"/>
      <c r="AOK127" s="7"/>
      <c r="AOL127" s="7"/>
      <c r="AOM127" s="7"/>
      <c r="AON127" s="7"/>
      <c r="AOO127" s="7"/>
      <c r="AOP127" s="7"/>
      <c r="AOQ127" s="7"/>
      <c r="AOR127" s="7"/>
      <c r="AOS127" s="7"/>
      <c r="AOT127" s="7"/>
      <c r="AOU127" s="7"/>
      <c r="AOV127" s="7"/>
      <c r="AOW127" s="7"/>
      <c r="AOX127" s="7"/>
      <c r="AOY127" s="7"/>
      <c r="AOZ127" s="7"/>
      <c r="APA127" s="7"/>
      <c r="APB127" s="7"/>
      <c r="APC127" s="7"/>
      <c r="APD127" s="7"/>
      <c r="APE127" s="7"/>
      <c r="APF127" s="7"/>
      <c r="APG127" s="7"/>
      <c r="APH127" s="7"/>
      <c r="API127" s="7"/>
      <c r="APJ127" s="7"/>
      <c r="APK127" s="7"/>
      <c r="APL127" s="7"/>
      <c r="APM127" s="7"/>
      <c r="APN127" s="7"/>
      <c r="APO127" s="7"/>
      <c r="APP127" s="7"/>
      <c r="APQ127" s="7"/>
      <c r="APR127" s="7"/>
      <c r="APS127" s="7"/>
      <c r="APT127" s="7"/>
      <c r="APU127" s="7"/>
      <c r="APV127" s="7"/>
      <c r="APW127" s="7"/>
      <c r="APX127" s="7"/>
      <c r="APY127" s="7"/>
      <c r="APZ127" s="7"/>
      <c r="AQA127" s="7"/>
      <c r="AQB127" s="7"/>
      <c r="AQC127" s="7"/>
      <c r="AQD127" s="7"/>
      <c r="AQE127" s="7"/>
      <c r="AQF127" s="7"/>
      <c r="AQG127" s="7"/>
      <c r="AQH127" s="7"/>
      <c r="AQI127" s="7"/>
      <c r="AQJ127" s="7"/>
      <c r="AQK127" s="7"/>
      <c r="AQL127" s="7"/>
      <c r="AQM127" s="7"/>
      <c r="AQN127" s="7"/>
      <c r="AQO127" s="7"/>
      <c r="AQP127" s="7"/>
      <c r="AQQ127" s="7"/>
      <c r="AQR127" s="7"/>
      <c r="AQS127" s="7"/>
      <c r="AQT127" s="7"/>
      <c r="AQU127" s="7"/>
      <c r="AQV127" s="7"/>
      <c r="AQW127" s="7"/>
      <c r="AQX127" s="7"/>
      <c r="AQY127" s="7"/>
      <c r="AQZ127" s="7"/>
      <c r="ARA127" s="7"/>
      <c r="ARB127" s="7"/>
      <c r="ARC127" s="7"/>
      <c r="ARD127" s="7"/>
      <c r="ARE127" s="7"/>
      <c r="ARF127" s="7"/>
      <c r="ARG127" s="7"/>
      <c r="ARH127" s="7"/>
      <c r="ARI127" s="7"/>
      <c r="ARJ127" s="7"/>
      <c r="ARK127" s="7"/>
      <c r="ARL127" s="7"/>
      <c r="ARM127" s="7"/>
      <c r="ARN127" s="7"/>
      <c r="ARO127" s="7"/>
      <c r="ARP127" s="7"/>
      <c r="ARQ127" s="7"/>
      <c r="ARR127" s="7"/>
      <c r="ARS127" s="7"/>
      <c r="ART127" s="7"/>
      <c r="ARU127" s="7"/>
      <c r="ARV127" s="7"/>
      <c r="ARW127" s="7"/>
      <c r="ARX127" s="7"/>
      <c r="ARY127" s="7"/>
      <c r="ARZ127" s="7"/>
      <c r="ASA127" s="7"/>
      <c r="ASB127" s="7"/>
      <c r="ASC127" s="7"/>
      <c r="ASD127" s="7"/>
      <c r="ASE127" s="7"/>
      <c r="ASF127" s="7"/>
      <c r="ASG127" s="7"/>
      <c r="ASH127" s="7"/>
      <c r="ASI127" s="7"/>
      <c r="ASJ127" s="7"/>
      <c r="ASK127" s="7"/>
      <c r="ASL127" s="7"/>
      <c r="ASM127" s="7"/>
      <c r="ASN127" s="7"/>
      <c r="ASO127" s="7"/>
      <c r="ASP127" s="7"/>
      <c r="ASQ127" s="7"/>
      <c r="ASR127" s="7"/>
      <c r="ASS127" s="7"/>
      <c r="AST127" s="7"/>
      <c r="ASU127" s="7"/>
      <c r="ASV127" s="7"/>
      <c r="ASW127" s="7"/>
      <c r="ASX127" s="7"/>
      <c r="ASY127" s="7"/>
      <c r="ASZ127" s="7"/>
      <c r="ATA127" s="7"/>
      <c r="ATB127" s="7"/>
      <c r="ATC127" s="7"/>
      <c r="ATD127" s="7"/>
      <c r="ATE127" s="7"/>
      <c r="ATF127" s="7"/>
      <c r="ATG127" s="7"/>
      <c r="ATH127" s="7"/>
      <c r="ATI127" s="7"/>
      <c r="ATJ127" s="7"/>
      <c r="ATK127" s="7"/>
      <c r="ATL127" s="7"/>
      <c r="ATM127" s="7"/>
      <c r="ATN127" s="7"/>
      <c r="ATO127" s="7"/>
      <c r="ATP127" s="7"/>
      <c r="ATQ127" s="7"/>
      <c r="ATR127" s="7"/>
      <c r="ATS127" s="7"/>
      <c r="ATT127" s="7"/>
      <c r="ATU127" s="7"/>
      <c r="ATV127" s="7"/>
      <c r="ATW127" s="7"/>
      <c r="ATX127" s="7"/>
      <c r="ATY127" s="7"/>
      <c r="ATZ127" s="7"/>
      <c r="AUA127" s="7"/>
      <c r="AUB127" s="7"/>
      <c r="AUC127" s="7"/>
      <c r="AUD127" s="7"/>
      <c r="AUE127" s="7"/>
      <c r="AUF127" s="7"/>
      <c r="AUG127" s="7"/>
      <c r="AUH127" s="7"/>
      <c r="AUI127" s="7"/>
      <c r="AUJ127" s="7"/>
      <c r="AUK127" s="7"/>
      <c r="AUL127" s="7"/>
      <c r="AUM127" s="7"/>
      <c r="AUN127" s="7"/>
      <c r="AUO127" s="7"/>
      <c r="AUP127" s="7"/>
      <c r="AUQ127" s="7"/>
      <c r="AUR127" s="7"/>
      <c r="AUS127" s="7"/>
      <c r="AUT127" s="7"/>
      <c r="AUU127" s="7"/>
      <c r="AUV127" s="7"/>
      <c r="AUW127" s="7"/>
      <c r="AUX127" s="7"/>
      <c r="AUY127" s="7"/>
      <c r="AUZ127" s="7"/>
      <c r="AVA127" s="7"/>
      <c r="AVB127" s="7"/>
      <c r="AVC127" s="7"/>
      <c r="AVD127" s="7"/>
      <c r="AVE127" s="7"/>
      <c r="AVF127" s="7"/>
      <c r="AVG127" s="7"/>
      <c r="AVH127" s="7"/>
      <c r="AVI127" s="7"/>
      <c r="AVJ127" s="7"/>
      <c r="AVK127" s="7"/>
      <c r="AVL127" s="7"/>
      <c r="AVM127" s="7"/>
      <c r="AVN127" s="7"/>
      <c r="AVO127" s="7"/>
      <c r="AVP127" s="7"/>
      <c r="AVQ127" s="7"/>
      <c r="AVR127" s="7"/>
      <c r="AVS127" s="7"/>
      <c r="AVT127" s="7"/>
      <c r="AVU127" s="7"/>
      <c r="AVV127" s="7"/>
      <c r="AVW127" s="7"/>
      <c r="AVX127" s="7"/>
      <c r="AVY127" s="7"/>
      <c r="AVZ127" s="7"/>
      <c r="AWA127" s="7"/>
      <c r="AWB127" s="7"/>
      <c r="AWC127" s="7"/>
      <c r="AWD127" s="7"/>
      <c r="AWE127" s="7"/>
      <c r="AWF127" s="7"/>
      <c r="AWG127" s="7"/>
      <c r="AWH127" s="7"/>
      <c r="AWI127" s="7"/>
      <c r="AWJ127" s="7"/>
      <c r="AWK127" s="7"/>
      <c r="AWL127" s="7"/>
      <c r="AWM127" s="7"/>
      <c r="AWN127" s="7"/>
      <c r="AWO127" s="7"/>
      <c r="AWP127" s="7"/>
      <c r="AWQ127" s="7"/>
      <c r="AWR127" s="7"/>
      <c r="AWS127" s="7"/>
      <c r="AWT127" s="7"/>
      <c r="AWU127" s="7"/>
      <c r="AWV127" s="7"/>
      <c r="AWW127" s="7"/>
      <c r="AWX127" s="7"/>
    </row>
    <row r="128" spans="1:1298" ht="18.75" x14ac:dyDescent="0.25">
      <c r="A128" s="1" t="s">
        <v>181</v>
      </c>
      <c r="B128" s="30">
        <v>11816.81</v>
      </c>
      <c r="C128" s="31">
        <f>B128*C130/B130</f>
        <v>178.89170562507803</v>
      </c>
      <c r="D128" s="40"/>
      <c r="E128" s="30"/>
    </row>
    <row r="129" spans="1:1298" ht="18.75" x14ac:dyDescent="0.25">
      <c r="A129" s="1" t="s">
        <v>69</v>
      </c>
      <c r="B129" s="30">
        <v>276</v>
      </c>
      <c r="C129" s="31">
        <f>B129*C130/B130</f>
        <v>4.1782943749219577</v>
      </c>
      <c r="D129" s="40">
        <v>13</v>
      </c>
      <c r="E129" s="30"/>
    </row>
    <row r="130" spans="1:1298" s="5" customFormat="1" ht="18.75" x14ac:dyDescent="0.25">
      <c r="A130" s="4"/>
      <c r="B130" s="32">
        <f>SUM(B128:B129)</f>
        <v>12092.81</v>
      </c>
      <c r="C130" s="33">
        <v>183.07</v>
      </c>
      <c r="D130" s="41"/>
      <c r="E130" s="32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7"/>
      <c r="IW130" s="7"/>
      <c r="IX130" s="7"/>
      <c r="IY130" s="7"/>
      <c r="IZ130" s="7"/>
      <c r="JA130" s="7"/>
      <c r="JB130" s="7"/>
      <c r="JC130" s="7"/>
      <c r="JD130" s="7"/>
      <c r="JE130" s="7"/>
      <c r="JF130" s="7"/>
      <c r="JG130" s="7"/>
      <c r="JH130" s="7"/>
      <c r="JI130" s="7"/>
      <c r="JJ130" s="7"/>
      <c r="JK130" s="7"/>
      <c r="JL130" s="7"/>
      <c r="JM130" s="7"/>
      <c r="JN130" s="7"/>
      <c r="JO130" s="7"/>
      <c r="JP130" s="7"/>
      <c r="JQ130" s="7"/>
      <c r="JR130" s="7"/>
      <c r="JS130" s="7"/>
      <c r="JT130" s="7"/>
      <c r="JU130" s="7"/>
      <c r="JV130" s="7"/>
      <c r="JW130" s="7"/>
      <c r="JX130" s="7"/>
      <c r="JY130" s="7"/>
      <c r="JZ130" s="7"/>
      <c r="KA130" s="7"/>
      <c r="KB130" s="7"/>
      <c r="KC130" s="7"/>
      <c r="KD130" s="7"/>
      <c r="KE130" s="7"/>
      <c r="KF130" s="7"/>
      <c r="KG130" s="7"/>
      <c r="KH130" s="7"/>
      <c r="KI130" s="7"/>
      <c r="KJ130" s="7"/>
      <c r="KK130" s="7"/>
      <c r="KL130" s="7"/>
      <c r="KM130" s="7"/>
      <c r="KN130" s="7"/>
      <c r="KO130" s="7"/>
      <c r="KP130" s="7"/>
      <c r="KQ130" s="7"/>
      <c r="KR130" s="7"/>
      <c r="KS130" s="7"/>
      <c r="KT130" s="7"/>
      <c r="KU130" s="7"/>
      <c r="KV130" s="7"/>
      <c r="KW130" s="7"/>
      <c r="KX130" s="7"/>
      <c r="KY130" s="7"/>
      <c r="KZ130" s="7"/>
      <c r="LA130" s="7"/>
      <c r="LB130" s="7"/>
      <c r="LC130" s="7"/>
      <c r="LD130" s="7"/>
      <c r="LE130" s="7"/>
      <c r="LF130" s="7"/>
      <c r="LG130" s="7"/>
      <c r="LH130" s="7"/>
      <c r="LI130" s="7"/>
      <c r="LJ130" s="7"/>
      <c r="LK130" s="7"/>
      <c r="LL130" s="7"/>
      <c r="LM130" s="7"/>
      <c r="LN130" s="7"/>
      <c r="LO130" s="7"/>
      <c r="LP130" s="7"/>
      <c r="LQ130" s="7"/>
      <c r="LR130" s="7"/>
      <c r="LS130" s="7"/>
      <c r="LT130" s="7"/>
      <c r="LU130" s="7"/>
      <c r="LV130" s="7"/>
      <c r="LW130" s="7"/>
      <c r="LX130" s="7"/>
      <c r="LY130" s="7"/>
      <c r="LZ130" s="7"/>
      <c r="MA130" s="7"/>
      <c r="MB130" s="7"/>
      <c r="MC130" s="7"/>
      <c r="MD130" s="7"/>
      <c r="ME130" s="7"/>
      <c r="MF130" s="7"/>
      <c r="MG130" s="7"/>
      <c r="MH130" s="7"/>
      <c r="MI130" s="7"/>
      <c r="MJ130" s="7"/>
      <c r="MK130" s="7"/>
      <c r="ML130" s="7"/>
      <c r="MM130" s="7"/>
      <c r="MN130" s="7"/>
      <c r="MO130" s="7"/>
      <c r="MP130" s="7"/>
      <c r="MQ130" s="7"/>
      <c r="MR130" s="7"/>
      <c r="MS130" s="7"/>
      <c r="MT130" s="7"/>
      <c r="MU130" s="7"/>
      <c r="MV130" s="7"/>
      <c r="MW130" s="7"/>
      <c r="MX130" s="7"/>
      <c r="MY130" s="7"/>
      <c r="MZ130" s="7"/>
      <c r="NA130" s="7"/>
      <c r="NB130" s="7"/>
      <c r="NC130" s="7"/>
      <c r="ND130" s="7"/>
      <c r="NE130" s="7"/>
      <c r="NF130" s="7"/>
      <c r="NG130" s="7"/>
      <c r="NH130" s="7"/>
      <c r="NI130" s="7"/>
      <c r="NJ130" s="7"/>
      <c r="NK130" s="7"/>
      <c r="NL130" s="7"/>
      <c r="NM130" s="7"/>
      <c r="NN130" s="7"/>
      <c r="NO130" s="7"/>
      <c r="NP130" s="7"/>
      <c r="NQ130" s="7"/>
      <c r="NR130" s="7"/>
      <c r="NS130" s="7"/>
      <c r="NT130" s="7"/>
      <c r="NU130" s="7"/>
      <c r="NV130" s="7"/>
      <c r="NW130" s="7"/>
      <c r="NX130" s="7"/>
      <c r="NY130" s="7"/>
      <c r="NZ130" s="7"/>
      <c r="OA130" s="7"/>
      <c r="OB130" s="7"/>
      <c r="OC130" s="7"/>
      <c r="OD130" s="7"/>
      <c r="OE130" s="7"/>
      <c r="OF130" s="7"/>
      <c r="OG130" s="7"/>
      <c r="OH130" s="7"/>
      <c r="OI130" s="7"/>
      <c r="OJ130" s="7"/>
      <c r="OK130" s="7"/>
      <c r="OL130" s="7"/>
      <c r="OM130" s="7"/>
      <c r="ON130" s="7"/>
      <c r="OO130" s="7"/>
      <c r="OP130" s="7"/>
      <c r="OQ130" s="7"/>
      <c r="OR130" s="7"/>
      <c r="OS130" s="7"/>
      <c r="OT130" s="7"/>
      <c r="OU130" s="7"/>
      <c r="OV130" s="7"/>
      <c r="OW130" s="7"/>
      <c r="OX130" s="7"/>
      <c r="OY130" s="7"/>
      <c r="OZ130" s="7"/>
      <c r="PA130" s="7"/>
      <c r="PB130" s="7"/>
      <c r="PC130" s="7"/>
      <c r="PD130" s="7"/>
      <c r="PE130" s="7"/>
      <c r="PF130" s="7"/>
      <c r="PG130" s="7"/>
      <c r="PH130" s="7"/>
      <c r="PI130" s="7"/>
      <c r="PJ130" s="7"/>
      <c r="PK130" s="7"/>
      <c r="PL130" s="7"/>
      <c r="PM130" s="7"/>
      <c r="PN130" s="7"/>
      <c r="PO130" s="7"/>
      <c r="PP130" s="7"/>
      <c r="PQ130" s="7"/>
      <c r="PR130" s="7"/>
      <c r="PS130" s="7"/>
      <c r="PT130" s="7"/>
      <c r="PU130" s="7"/>
      <c r="PV130" s="7"/>
      <c r="PW130" s="7"/>
      <c r="PX130" s="7"/>
      <c r="PY130" s="7"/>
      <c r="PZ130" s="7"/>
      <c r="QA130" s="7"/>
      <c r="QB130" s="7"/>
      <c r="QC130" s="7"/>
      <c r="QD130" s="7"/>
      <c r="QE130" s="7"/>
      <c r="QF130" s="7"/>
      <c r="QG130" s="7"/>
      <c r="QH130" s="7"/>
      <c r="QI130" s="7"/>
      <c r="QJ130" s="7"/>
      <c r="QK130" s="7"/>
      <c r="QL130" s="7"/>
      <c r="QM130" s="7"/>
      <c r="QN130" s="7"/>
      <c r="QO130" s="7"/>
      <c r="QP130" s="7"/>
      <c r="QQ130" s="7"/>
      <c r="QR130" s="7"/>
      <c r="QS130" s="7"/>
      <c r="QT130" s="7"/>
      <c r="QU130" s="7"/>
      <c r="QV130" s="7"/>
      <c r="QW130" s="7"/>
      <c r="QX130" s="7"/>
      <c r="QY130" s="7"/>
      <c r="QZ130" s="7"/>
      <c r="RA130" s="7"/>
      <c r="RB130" s="7"/>
      <c r="RC130" s="7"/>
      <c r="RD130" s="7"/>
      <c r="RE130" s="7"/>
      <c r="RF130" s="7"/>
      <c r="RG130" s="7"/>
      <c r="RH130" s="7"/>
      <c r="RI130" s="7"/>
      <c r="RJ130" s="7"/>
      <c r="RK130" s="7"/>
      <c r="RL130" s="7"/>
      <c r="RM130" s="7"/>
      <c r="RN130" s="7"/>
      <c r="RO130" s="7"/>
      <c r="RP130" s="7"/>
      <c r="RQ130" s="7"/>
      <c r="RR130" s="7"/>
      <c r="RS130" s="7"/>
      <c r="RT130" s="7"/>
      <c r="RU130" s="7"/>
      <c r="RV130" s="7"/>
      <c r="RW130" s="7"/>
      <c r="RX130" s="7"/>
      <c r="RY130" s="7"/>
      <c r="RZ130" s="7"/>
      <c r="SA130" s="7"/>
      <c r="SB130" s="7"/>
      <c r="SC130" s="7"/>
      <c r="SD130" s="7"/>
      <c r="SE130" s="7"/>
      <c r="SF130" s="7"/>
      <c r="SG130" s="7"/>
      <c r="SH130" s="7"/>
      <c r="SI130" s="7"/>
      <c r="SJ130" s="7"/>
      <c r="SK130" s="7"/>
      <c r="SL130" s="7"/>
      <c r="SM130" s="7"/>
      <c r="SN130" s="7"/>
      <c r="SO130" s="7"/>
      <c r="SP130" s="7"/>
      <c r="SQ130" s="7"/>
      <c r="SR130" s="7"/>
      <c r="SS130" s="7"/>
      <c r="ST130" s="7"/>
      <c r="SU130" s="7"/>
      <c r="SV130" s="7"/>
      <c r="SW130" s="7"/>
      <c r="SX130" s="7"/>
      <c r="SY130" s="7"/>
      <c r="SZ130" s="7"/>
      <c r="TA130" s="7"/>
      <c r="TB130" s="7"/>
      <c r="TC130" s="7"/>
      <c r="TD130" s="7"/>
      <c r="TE130" s="7"/>
      <c r="TF130" s="7"/>
      <c r="TG130" s="7"/>
      <c r="TH130" s="7"/>
      <c r="TI130" s="7"/>
      <c r="TJ130" s="7"/>
      <c r="TK130" s="7"/>
      <c r="TL130" s="7"/>
      <c r="TM130" s="7"/>
      <c r="TN130" s="7"/>
      <c r="TO130" s="7"/>
      <c r="TP130" s="7"/>
      <c r="TQ130" s="7"/>
      <c r="TR130" s="7"/>
      <c r="TS130" s="7"/>
      <c r="TT130" s="7"/>
      <c r="TU130" s="7"/>
      <c r="TV130" s="7"/>
      <c r="TW130" s="7"/>
      <c r="TX130" s="7"/>
      <c r="TY130" s="7"/>
      <c r="TZ130" s="7"/>
      <c r="UA130" s="7"/>
      <c r="UB130" s="7"/>
      <c r="UC130" s="7"/>
      <c r="UD130" s="7"/>
      <c r="UE130" s="7"/>
      <c r="UF130" s="7"/>
      <c r="UG130" s="7"/>
      <c r="UH130" s="7"/>
      <c r="UI130" s="7"/>
      <c r="UJ130" s="7"/>
      <c r="UK130" s="7"/>
      <c r="UL130" s="7"/>
      <c r="UM130" s="7"/>
      <c r="UN130" s="7"/>
      <c r="UO130" s="7"/>
      <c r="UP130" s="7"/>
      <c r="UQ130" s="7"/>
      <c r="UR130" s="7"/>
      <c r="US130" s="7"/>
      <c r="UT130" s="7"/>
      <c r="UU130" s="7"/>
      <c r="UV130" s="7"/>
      <c r="UW130" s="7"/>
      <c r="UX130" s="7"/>
      <c r="UY130" s="7"/>
      <c r="UZ130" s="7"/>
      <c r="VA130" s="7"/>
      <c r="VB130" s="7"/>
      <c r="VC130" s="7"/>
      <c r="VD130" s="7"/>
      <c r="VE130" s="7"/>
      <c r="VF130" s="7"/>
      <c r="VG130" s="7"/>
      <c r="VH130" s="7"/>
      <c r="VI130" s="7"/>
      <c r="VJ130" s="7"/>
      <c r="VK130" s="7"/>
      <c r="VL130" s="7"/>
      <c r="VM130" s="7"/>
      <c r="VN130" s="7"/>
      <c r="VO130" s="7"/>
      <c r="VP130" s="7"/>
      <c r="VQ130" s="7"/>
      <c r="VR130" s="7"/>
      <c r="VS130" s="7"/>
      <c r="VT130" s="7"/>
      <c r="VU130" s="7"/>
      <c r="VV130" s="7"/>
      <c r="VW130" s="7"/>
      <c r="VX130" s="7"/>
      <c r="VY130" s="7"/>
      <c r="VZ130" s="7"/>
      <c r="WA130" s="7"/>
      <c r="WB130" s="7"/>
      <c r="WC130" s="7"/>
      <c r="WD130" s="7"/>
      <c r="WE130" s="7"/>
      <c r="WF130" s="7"/>
      <c r="WG130" s="7"/>
      <c r="WH130" s="7"/>
      <c r="WI130" s="7"/>
      <c r="WJ130" s="7"/>
      <c r="WK130" s="7"/>
      <c r="WL130" s="7"/>
      <c r="WM130" s="7"/>
      <c r="WN130" s="7"/>
      <c r="WO130" s="7"/>
      <c r="WP130" s="7"/>
      <c r="WQ130" s="7"/>
      <c r="WR130" s="7"/>
      <c r="WS130" s="7"/>
      <c r="WT130" s="7"/>
      <c r="WU130" s="7"/>
      <c r="WV130" s="7"/>
      <c r="WW130" s="7"/>
      <c r="WX130" s="7"/>
      <c r="WY130" s="7"/>
      <c r="WZ130" s="7"/>
      <c r="XA130" s="7"/>
      <c r="XB130" s="7"/>
      <c r="XC130" s="7"/>
      <c r="XD130" s="7"/>
      <c r="XE130" s="7"/>
      <c r="XF130" s="7"/>
      <c r="XG130" s="7"/>
      <c r="XH130" s="7"/>
      <c r="XI130" s="7"/>
      <c r="XJ130" s="7"/>
      <c r="XK130" s="7"/>
      <c r="XL130" s="7"/>
      <c r="XM130" s="7"/>
      <c r="XN130" s="7"/>
      <c r="XO130" s="7"/>
      <c r="XP130" s="7"/>
      <c r="XQ130" s="7"/>
      <c r="XR130" s="7"/>
      <c r="XS130" s="7"/>
      <c r="XT130" s="7"/>
      <c r="XU130" s="7"/>
      <c r="XV130" s="7"/>
      <c r="XW130" s="7"/>
      <c r="XX130" s="7"/>
      <c r="XY130" s="7"/>
      <c r="XZ130" s="7"/>
      <c r="YA130" s="7"/>
      <c r="YB130" s="7"/>
      <c r="YC130" s="7"/>
      <c r="YD130" s="7"/>
      <c r="YE130" s="7"/>
      <c r="YF130" s="7"/>
      <c r="YG130" s="7"/>
      <c r="YH130" s="7"/>
      <c r="YI130" s="7"/>
      <c r="YJ130" s="7"/>
      <c r="YK130" s="7"/>
      <c r="YL130" s="7"/>
      <c r="YM130" s="7"/>
      <c r="YN130" s="7"/>
      <c r="YO130" s="7"/>
      <c r="YP130" s="7"/>
      <c r="YQ130" s="7"/>
      <c r="YR130" s="7"/>
      <c r="YS130" s="7"/>
      <c r="YT130" s="7"/>
      <c r="YU130" s="7"/>
      <c r="YV130" s="7"/>
      <c r="YW130" s="7"/>
      <c r="YX130" s="7"/>
      <c r="YY130" s="7"/>
      <c r="YZ130" s="7"/>
      <c r="ZA130" s="7"/>
      <c r="ZB130" s="7"/>
      <c r="ZC130" s="7"/>
      <c r="ZD130" s="7"/>
      <c r="ZE130" s="7"/>
      <c r="ZF130" s="7"/>
      <c r="ZG130" s="7"/>
      <c r="ZH130" s="7"/>
      <c r="ZI130" s="7"/>
      <c r="ZJ130" s="7"/>
      <c r="ZK130" s="7"/>
      <c r="ZL130" s="7"/>
      <c r="ZM130" s="7"/>
      <c r="ZN130" s="7"/>
      <c r="ZO130" s="7"/>
      <c r="ZP130" s="7"/>
      <c r="ZQ130" s="7"/>
      <c r="ZR130" s="7"/>
      <c r="ZS130" s="7"/>
      <c r="ZT130" s="7"/>
      <c r="ZU130" s="7"/>
      <c r="ZV130" s="7"/>
      <c r="ZW130" s="7"/>
      <c r="ZX130" s="7"/>
      <c r="ZY130" s="7"/>
      <c r="ZZ130" s="7"/>
      <c r="AAA130" s="7"/>
      <c r="AAB130" s="7"/>
      <c r="AAC130" s="7"/>
      <c r="AAD130" s="7"/>
      <c r="AAE130" s="7"/>
      <c r="AAF130" s="7"/>
      <c r="AAG130" s="7"/>
      <c r="AAH130" s="7"/>
      <c r="AAI130" s="7"/>
      <c r="AAJ130" s="7"/>
      <c r="AAK130" s="7"/>
      <c r="AAL130" s="7"/>
      <c r="AAM130" s="7"/>
      <c r="AAN130" s="7"/>
      <c r="AAO130" s="7"/>
      <c r="AAP130" s="7"/>
      <c r="AAQ130" s="7"/>
      <c r="AAR130" s="7"/>
      <c r="AAS130" s="7"/>
      <c r="AAT130" s="7"/>
      <c r="AAU130" s="7"/>
      <c r="AAV130" s="7"/>
      <c r="AAW130" s="7"/>
      <c r="AAX130" s="7"/>
      <c r="AAY130" s="7"/>
      <c r="AAZ130" s="7"/>
      <c r="ABA130" s="7"/>
      <c r="ABB130" s="7"/>
      <c r="ABC130" s="7"/>
      <c r="ABD130" s="7"/>
      <c r="ABE130" s="7"/>
      <c r="ABF130" s="7"/>
      <c r="ABG130" s="7"/>
      <c r="ABH130" s="7"/>
      <c r="ABI130" s="7"/>
      <c r="ABJ130" s="7"/>
      <c r="ABK130" s="7"/>
      <c r="ABL130" s="7"/>
      <c r="ABM130" s="7"/>
      <c r="ABN130" s="7"/>
      <c r="ABO130" s="7"/>
      <c r="ABP130" s="7"/>
      <c r="ABQ130" s="7"/>
      <c r="ABR130" s="7"/>
      <c r="ABS130" s="7"/>
      <c r="ABT130" s="7"/>
      <c r="ABU130" s="7"/>
      <c r="ABV130" s="7"/>
      <c r="ABW130" s="7"/>
      <c r="ABX130" s="7"/>
      <c r="ABY130" s="7"/>
      <c r="ABZ130" s="7"/>
      <c r="ACA130" s="7"/>
      <c r="ACB130" s="7"/>
      <c r="ACC130" s="7"/>
      <c r="ACD130" s="7"/>
      <c r="ACE130" s="7"/>
      <c r="ACF130" s="7"/>
      <c r="ACG130" s="7"/>
      <c r="ACH130" s="7"/>
      <c r="ACI130" s="7"/>
      <c r="ACJ130" s="7"/>
      <c r="ACK130" s="7"/>
      <c r="ACL130" s="7"/>
      <c r="ACM130" s="7"/>
      <c r="ACN130" s="7"/>
      <c r="ACO130" s="7"/>
      <c r="ACP130" s="7"/>
      <c r="ACQ130" s="7"/>
      <c r="ACR130" s="7"/>
      <c r="ACS130" s="7"/>
      <c r="ACT130" s="7"/>
      <c r="ACU130" s="7"/>
      <c r="ACV130" s="7"/>
      <c r="ACW130" s="7"/>
      <c r="ACX130" s="7"/>
      <c r="ACY130" s="7"/>
      <c r="ACZ130" s="7"/>
      <c r="ADA130" s="7"/>
      <c r="ADB130" s="7"/>
      <c r="ADC130" s="7"/>
      <c r="ADD130" s="7"/>
      <c r="ADE130" s="7"/>
      <c r="ADF130" s="7"/>
      <c r="ADG130" s="7"/>
      <c r="ADH130" s="7"/>
      <c r="ADI130" s="7"/>
      <c r="ADJ130" s="7"/>
      <c r="ADK130" s="7"/>
      <c r="ADL130" s="7"/>
      <c r="ADM130" s="7"/>
      <c r="ADN130" s="7"/>
      <c r="ADO130" s="7"/>
      <c r="ADP130" s="7"/>
      <c r="ADQ130" s="7"/>
      <c r="ADR130" s="7"/>
      <c r="ADS130" s="7"/>
      <c r="ADT130" s="7"/>
      <c r="ADU130" s="7"/>
      <c r="ADV130" s="7"/>
      <c r="ADW130" s="7"/>
      <c r="ADX130" s="7"/>
      <c r="ADY130" s="7"/>
      <c r="ADZ130" s="7"/>
      <c r="AEA130" s="7"/>
      <c r="AEB130" s="7"/>
      <c r="AEC130" s="7"/>
      <c r="AED130" s="7"/>
      <c r="AEE130" s="7"/>
      <c r="AEF130" s="7"/>
      <c r="AEG130" s="7"/>
      <c r="AEH130" s="7"/>
      <c r="AEI130" s="7"/>
      <c r="AEJ130" s="7"/>
      <c r="AEK130" s="7"/>
      <c r="AEL130" s="7"/>
      <c r="AEM130" s="7"/>
      <c r="AEN130" s="7"/>
      <c r="AEO130" s="7"/>
      <c r="AEP130" s="7"/>
      <c r="AEQ130" s="7"/>
      <c r="AER130" s="7"/>
      <c r="AES130" s="7"/>
      <c r="AET130" s="7"/>
      <c r="AEU130" s="7"/>
      <c r="AEV130" s="7"/>
      <c r="AEW130" s="7"/>
      <c r="AEX130" s="7"/>
      <c r="AEY130" s="7"/>
      <c r="AEZ130" s="7"/>
      <c r="AFA130" s="7"/>
      <c r="AFB130" s="7"/>
      <c r="AFC130" s="7"/>
      <c r="AFD130" s="7"/>
      <c r="AFE130" s="7"/>
      <c r="AFF130" s="7"/>
      <c r="AFG130" s="7"/>
      <c r="AFH130" s="7"/>
      <c r="AFI130" s="7"/>
      <c r="AFJ130" s="7"/>
      <c r="AFK130" s="7"/>
      <c r="AFL130" s="7"/>
      <c r="AFM130" s="7"/>
      <c r="AFN130" s="7"/>
      <c r="AFO130" s="7"/>
      <c r="AFP130" s="7"/>
      <c r="AFQ130" s="7"/>
      <c r="AFR130" s="7"/>
      <c r="AFS130" s="7"/>
      <c r="AFT130" s="7"/>
      <c r="AFU130" s="7"/>
      <c r="AFV130" s="7"/>
      <c r="AFW130" s="7"/>
      <c r="AFX130" s="7"/>
      <c r="AFY130" s="7"/>
      <c r="AFZ130" s="7"/>
      <c r="AGA130" s="7"/>
      <c r="AGB130" s="7"/>
      <c r="AGC130" s="7"/>
      <c r="AGD130" s="7"/>
      <c r="AGE130" s="7"/>
      <c r="AGF130" s="7"/>
      <c r="AGG130" s="7"/>
      <c r="AGH130" s="7"/>
      <c r="AGI130" s="7"/>
      <c r="AGJ130" s="7"/>
      <c r="AGK130" s="7"/>
      <c r="AGL130" s="7"/>
      <c r="AGM130" s="7"/>
      <c r="AGN130" s="7"/>
      <c r="AGO130" s="7"/>
      <c r="AGP130" s="7"/>
      <c r="AGQ130" s="7"/>
      <c r="AGR130" s="7"/>
      <c r="AGS130" s="7"/>
      <c r="AGT130" s="7"/>
      <c r="AGU130" s="7"/>
      <c r="AGV130" s="7"/>
      <c r="AGW130" s="7"/>
      <c r="AGX130" s="7"/>
      <c r="AGY130" s="7"/>
      <c r="AGZ130" s="7"/>
      <c r="AHA130" s="7"/>
      <c r="AHB130" s="7"/>
      <c r="AHC130" s="7"/>
      <c r="AHD130" s="7"/>
      <c r="AHE130" s="7"/>
      <c r="AHF130" s="7"/>
      <c r="AHG130" s="7"/>
      <c r="AHH130" s="7"/>
      <c r="AHI130" s="7"/>
      <c r="AHJ130" s="7"/>
      <c r="AHK130" s="7"/>
      <c r="AHL130" s="7"/>
      <c r="AHM130" s="7"/>
      <c r="AHN130" s="7"/>
      <c r="AHO130" s="7"/>
      <c r="AHP130" s="7"/>
      <c r="AHQ130" s="7"/>
      <c r="AHR130" s="7"/>
      <c r="AHS130" s="7"/>
      <c r="AHT130" s="7"/>
      <c r="AHU130" s="7"/>
      <c r="AHV130" s="7"/>
      <c r="AHW130" s="7"/>
      <c r="AHX130" s="7"/>
      <c r="AHY130" s="7"/>
      <c r="AHZ130" s="7"/>
      <c r="AIA130" s="7"/>
      <c r="AIB130" s="7"/>
      <c r="AIC130" s="7"/>
      <c r="AID130" s="7"/>
      <c r="AIE130" s="7"/>
      <c r="AIF130" s="7"/>
      <c r="AIG130" s="7"/>
      <c r="AIH130" s="7"/>
      <c r="AII130" s="7"/>
      <c r="AIJ130" s="7"/>
      <c r="AIK130" s="7"/>
      <c r="AIL130" s="7"/>
      <c r="AIM130" s="7"/>
      <c r="AIN130" s="7"/>
      <c r="AIO130" s="7"/>
      <c r="AIP130" s="7"/>
      <c r="AIQ130" s="7"/>
      <c r="AIR130" s="7"/>
      <c r="AIS130" s="7"/>
      <c r="AIT130" s="7"/>
      <c r="AIU130" s="7"/>
      <c r="AIV130" s="7"/>
      <c r="AIW130" s="7"/>
      <c r="AIX130" s="7"/>
      <c r="AIY130" s="7"/>
      <c r="AIZ130" s="7"/>
      <c r="AJA130" s="7"/>
      <c r="AJB130" s="7"/>
      <c r="AJC130" s="7"/>
      <c r="AJD130" s="7"/>
      <c r="AJE130" s="7"/>
      <c r="AJF130" s="7"/>
      <c r="AJG130" s="7"/>
      <c r="AJH130" s="7"/>
      <c r="AJI130" s="7"/>
      <c r="AJJ130" s="7"/>
      <c r="AJK130" s="7"/>
      <c r="AJL130" s="7"/>
      <c r="AJM130" s="7"/>
      <c r="AJN130" s="7"/>
      <c r="AJO130" s="7"/>
      <c r="AJP130" s="7"/>
      <c r="AJQ130" s="7"/>
      <c r="AJR130" s="7"/>
      <c r="AJS130" s="7"/>
      <c r="AJT130" s="7"/>
      <c r="AJU130" s="7"/>
      <c r="AJV130" s="7"/>
      <c r="AJW130" s="7"/>
      <c r="AJX130" s="7"/>
      <c r="AJY130" s="7"/>
      <c r="AJZ130" s="7"/>
      <c r="AKA130" s="7"/>
      <c r="AKB130" s="7"/>
      <c r="AKC130" s="7"/>
      <c r="AKD130" s="7"/>
      <c r="AKE130" s="7"/>
      <c r="AKF130" s="7"/>
      <c r="AKG130" s="7"/>
      <c r="AKH130" s="7"/>
      <c r="AKI130" s="7"/>
      <c r="AKJ130" s="7"/>
      <c r="AKK130" s="7"/>
      <c r="AKL130" s="7"/>
      <c r="AKM130" s="7"/>
      <c r="AKN130" s="7"/>
      <c r="AKO130" s="7"/>
      <c r="AKP130" s="7"/>
      <c r="AKQ130" s="7"/>
      <c r="AKR130" s="7"/>
      <c r="AKS130" s="7"/>
      <c r="AKT130" s="7"/>
      <c r="AKU130" s="7"/>
      <c r="AKV130" s="7"/>
      <c r="AKW130" s="7"/>
      <c r="AKX130" s="7"/>
      <c r="AKY130" s="7"/>
      <c r="AKZ130" s="7"/>
      <c r="ALA130" s="7"/>
      <c r="ALB130" s="7"/>
      <c r="ALC130" s="7"/>
      <c r="ALD130" s="7"/>
      <c r="ALE130" s="7"/>
      <c r="ALF130" s="7"/>
      <c r="ALG130" s="7"/>
      <c r="ALH130" s="7"/>
      <c r="ALI130" s="7"/>
      <c r="ALJ130" s="7"/>
      <c r="ALK130" s="7"/>
      <c r="ALL130" s="7"/>
      <c r="ALM130" s="7"/>
      <c r="ALN130" s="7"/>
      <c r="ALO130" s="7"/>
      <c r="ALP130" s="7"/>
      <c r="ALQ130" s="7"/>
      <c r="ALR130" s="7"/>
      <c r="ALS130" s="7"/>
      <c r="ALT130" s="7"/>
      <c r="ALU130" s="7"/>
      <c r="ALV130" s="7"/>
      <c r="ALW130" s="7"/>
      <c r="ALX130" s="7"/>
      <c r="ALY130" s="7"/>
      <c r="ALZ130" s="7"/>
      <c r="AMA130" s="7"/>
      <c r="AMB130" s="7"/>
      <c r="AMC130" s="7"/>
      <c r="AMD130" s="7"/>
      <c r="AME130" s="7"/>
      <c r="AMF130" s="7"/>
      <c r="AMG130" s="7"/>
      <c r="AMH130" s="7"/>
      <c r="AMI130" s="7"/>
      <c r="AMJ130" s="7"/>
      <c r="AMK130" s="7"/>
      <c r="AML130" s="7"/>
      <c r="AMM130" s="7"/>
      <c r="AMN130" s="7"/>
      <c r="AMO130" s="7"/>
      <c r="AMP130" s="7"/>
      <c r="AMQ130" s="7"/>
      <c r="AMR130" s="7"/>
      <c r="AMS130" s="7"/>
      <c r="AMT130" s="7"/>
      <c r="AMU130" s="7"/>
      <c r="AMV130" s="7"/>
      <c r="AMW130" s="7"/>
      <c r="AMX130" s="7"/>
      <c r="AMY130" s="7"/>
      <c r="AMZ130" s="7"/>
      <c r="ANA130" s="7"/>
      <c r="ANB130" s="7"/>
      <c r="ANC130" s="7"/>
      <c r="AND130" s="7"/>
      <c r="ANE130" s="7"/>
      <c r="ANF130" s="7"/>
      <c r="ANG130" s="7"/>
      <c r="ANH130" s="7"/>
      <c r="ANI130" s="7"/>
      <c r="ANJ130" s="7"/>
      <c r="ANK130" s="7"/>
      <c r="ANL130" s="7"/>
      <c r="ANM130" s="7"/>
      <c r="ANN130" s="7"/>
      <c r="ANO130" s="7"/>
      <c r="ANP130" s="7"/>
      <c r="ANQ130" s="7"/>
      <c r="ANR130" s="7"/>
      <c r="ANS130" s="7"/>
      <c r="ANT130" s="7"/>
      <c r="ANU130" s="7"/>
      <c r="ANV130" s="7"/>
      <c r="ANW130" s="7"/>
      <c r="ANX130" s="7"/>
      <c r="ANY130" s="7"/>
      <c r="ANZ130" s="7"/>
      <c r="AOA130" s="7"/>
      <c r="AOB130" s="7"/>
      <c r="AOC130" s="7"/>
      <c r="AOD130" s="7"/>
      <c r="AOE130" s="7"/>
      <c r="AOF130" s="7"/>
      <c r="AOG130" s="7"/>
      <c r="AOH130" s="7"/>
      <c r="AOI130" s="7"/>
      <c r="AOJ130" s="7"/>
      <c r="AOK130" s="7"/>
      <c r="AOL130" s="7"/>
      <c r="AOM130" s="7"/>
      <c r="AON130" s="7"/>
      <c r="AOO130" s="7"/>
      <c r="AOP130" s="7"/>
      <c r="AOQ130" s="7"/>
      <c r="AOR130" s="7"/>
      <c r="AOS130" s="7"/>
      <c r="AOT130" s="7"/>
      <c r="AOU130" s="7"/>
      <c r="AOV130" s="7"/>
      <c r="AOW130" s="7"/>
      <c r="AOX130" s="7"/>
      <c r="AOY130" s="7"/>
      <c r="AOZ130" s="7"/>
      <c r="APA130" s="7"/>
      <c r="APB130" s="7"/>
      <c r="APC130" s="7"/>
      <c r="APD130" s="7"/>
      <c r="APE130" s="7"/>
      <c r="APF130" s="7"/>
      <c r="APG130" s="7"/>
      <c r="APH130" s="7"/>
      <c r="API130" s="7"/>
      <c r="APJ130" s="7"/>
      <c r="APK130" s="7"/>
      <c r="APL130" s="7"/>
      <c r="APM130" s="7"/>
      <c r="APN130" s="7"/>
      <c r="APO130" s="7"/>
      <c r="APP130" s="7"/>
      <c r="APQ130" s="7"/>
      <c r="APR130" s="7"/>
      <c r="APS130" s="7"/>
      <c r="APT130" s="7"/>
      <c r="APU130" s="7"/>
      <c r="APV130" s="7"/>
      <c r="APW130" s="7"/>
      <c r="APX130" s="7"/>
      <c r="APY130" s="7"/>
      <c r="APZ130" s="7"/>
      <c r="AQA130" s="7"/>
      <c r="AQB130" s="7"/>
      <c r="AQC130" s="7"/>
      <c r="AQD130" s="7"/>
      <c r="AQE130" s="7"/>
      <c r="AQF130" s="7"/>
      <c r="AQG130" s="7"/>
      <c r="AQH130" s="7"/>
      <c r="AQI130" s="7"/>
      <c r="AQJ130" s="7"/>
      <c r="AQK130" s="7"/>
      <c r="AQL130" s="7"/>
      <c r="AQM130" s="7"/>
      <c r="AQN130" s="7"/>
      <c r="AQO130" s="7"/>
      <c r="AQP130" s="7"/>
      <c r="AQQ130" s="7"/>
      <c r="AQR130" s="7"/>
      <c r="AQS130" s="7"/>
      <c r="AQT130" s="7"/>
      <c r="AQU130" s="7"/>
      <c r="AQV130" s="7"/>
      <c r="AQW130" s="7"/>
      <c r="AQX130" s="7"/>
      <c r="AQY130" s="7"/>
      <c r="AQZ130" s="7"/>
      <c r="ARA130" s="7"/>
      <c r="ARB130" s="7"/>
      <c r="ARC130" s="7"/>
      <c r="ARD130" s="7"/>
      <c r="ARE130" s="7"/>
      <c r="ARF130" s="7"/>
      <c r="ARG130" s="7"/>
      <c r="ARH130" s="7"/>
      <c r="ARI130" s="7"/>
      <c r="ARJ130" s="7"/>
      <c r="ARK130" s="7"/>
      <c r="ARL130" s="7"/>
      <c r="ARM130" s="7"/>
      <c r="ARN130" s="7"/>
      <c r="ARO130" s="7"/>
      <c r="ARP130" s="7"/>
      <c r="ARQ130" s="7"/>
      <c r="ARR130" s="7"/>
      <c r="ARS130" s="7"/>
      <c r="ART130" s="7"/>
      <c r="ARU130" s="7"/>
      <c r="ARV130" s="7"/>
      <c r="ARW130" s="7"/>
      <c r="ARX130" s="7"/>
      <c r="ARY130" s="7"/>
      <c r="ARZ130" s="7"/>
      <c r="ASA130" s="7"/>
      <c r="ASB130" s="7"/>
      <c r="ASC130" s="7"/>
      <c r="ASD130" s="7"/>
      <c r="ASE130" s="7"/>
      <c r="ASF130" s="7"/>
      <c r="ASG130" s="7"/>
      <c r="ASH130" s="7"/>
      <c r="ASI130" s="7"/>
      <c r="ASJ130" s="7"/>
      <c r="ASK130" s="7"/>
      <c r="ASL130" s="7"/>
      <c r="ASM130" s="7"/>
      <c r="ASN130" s="7"/>
      <c r="ASO130" s="7"/>
      <c r="ASP130" s="7"/>
      <c r="ASQ130" s="7"/>
      <c r="ASR130" s="7"/>
      <c r="ASS130" s="7"/>
      <c r="AST130" s="7"/>
      <c r="ASU130" s="7"/>
      <c r="ASV130" s="7"/>
      <c r="ASW130" s="7"/>
      <c r="ASX130" s="7"/>
      <c r="ASY130" s="7"/>
      <c r="ASZ130" s="7"/>
      <c r="ATA130" s="7"/>
      <c r="ATB130" s="7"/>
      <c r="ATC130" s="7"/>
      <c r="ATD130" s="7"/>
      <c r="ATE130" s="7"/>
      <c r="ATF130" s="7"/>
      <c r="ATG130" s="7"/>
      <c r="ATH130" s="7"/>
      <c r="ATI130" s="7"/>
      <c r="ATJ130" s="7"/>
      <c r="ATK130" s="7"/>
      <c r="ATL130" s="7"/>
      <c r="ATM130" s="7"/>
      <c r="ATN130" s="7"/>
      <c r="ATO130" s="7"/>
      <c r="ATP130" s="7"/>
      <c r="ATQ130" s="7"/>
      <c r="ATR130" s="7"/>
      <c r="ATS130" s="7"/>
      <c r="ATT130" s="7"/>
      <c r="ATU130" s="7"/>
      <c r="ATV130" s="7"/>
      <c r="ATW130" s="7"/>
      <c r="ATX130" s="7"/>
      <c r="ATY130" s="7"/>
      <c r="ATZ130" s="7"/>
      <c r="AUA130" s="7"/>
      <c r="AUB130" s="7"/>
      <c r="AUC130" s="7"/>
      <c r="AUD130" s="7"/>
      <c r="AUE130" s="7"/>
      <c r="AUF130" s="7"/>
      <c r="AUG130" s="7"/>
      <c r="AUH130" s="7"/>
      <c r="AUI130" s="7"/>
      <c r="AUJ130" s="7"/>
      <c r="AUK130" s="7"/>
      <c r="AUL130" s="7"/>
      <c r="AUM130" s="7"/>
      <c r="AUN130" s="7"/>
      <c r="AUO130" s="7"/>
      <c r="AUP130" s="7"/>
      <c r="AUQ130" s="7"/>
      <c r="AUR130" s="7"/>
      <c r="AUS130" s="7"/>
      <c r="AUT130" s="7"/>
      <c r="AUU130" s="7"/>
      <c r="AUV130" s="7"/>
      <c r="AUW130" s="7"/>
      <c r="AUX130" s="7"/>
      <c r="AUY130" s="7"/>
      <c r="AUZ130" s="7"/>
      <c r="AVA130" s="7"/>
      <c r="AVB130" s="7"/>
      <c r="AVC130" s="7"/>
      <c r="AVD130" s="7"/>
      <c r="AVE130" s="7"/>
      <c r="AVF130" s="7"/>
      <c r="AVG130" s="7"/>
      <c r="AVH130" s="7"/>
      <c r="AVI130" s="7"/>
      <c r="AVJ130" s="7"/>
      <c r="AVK130" s="7"/>
      <c r="AVL130" s="7"/>
      <c r="AVM130" s="7"/>
      <c r="AVN130" s="7"/>
      <c r="AVO130" s="7"/>
      <c r="AVP130" s="7"/>
      <c r="AVQ130" s="7"/>
      <c r="AVR130" s="7"/>
      <c r="AVS130" s="7"/>
      <c r="AVT130" s="7"/>
      <c r="AVU130" s="7"/>
      <c r="AVV130" s="7"/>
      <c r="AVW130" s="7"/>
      <c r="AVX130" s="7"/>
      <c r="AVY130" s="7"/>
      <c r="AVZ130" s="7"/>
      <c r="AWA130" s="7"/>
      <c r="AWB130" s="7"/>
      <c r="AWC130" s="7"/>
      <c r="AWD130" s="7"/>
      <c r="AWE130" s="7"/>
      <c r="AWF130" s="7"/>
      <c r="AWG130" s="7"/>
      <c r="AWH130" s="7"/>
      <c r="AWI130" s="7"/>
      <c r="AWJ130" s="7"/>
      <c r="AWK130" s="7"/>
      <c r="AWL130" s="7"/>
      <c r="AWM130" s="7"/>
      <c r="AWN130" s="7"/>
      <c r="AWO130" s="7"/>
      <c r="AWP130" s="7"/>
      <c r="AWQ130" s="7"/>
      <c r="AWR130" s="7"/>
      <c r="AWS130" s="7"/>
      <c r="AWT130" s="7"/>
      <c r="AWU130" s="7"/>
      <c r="AWV130" s="7"/>
      <c r="AWW130" s="7"/>
      <c r="AWX130" s="7"/>
    </row>
    <row r="131" spans="1:1298" ht="18.75" x14ac:dyDescent="0.25">
      <c r="A131" s="1" t="s">
        <v>205</v>
      </c>
      <c r="B131" s="30">
        <v>2595.5500000000002</v>
      </c>
      <c r="C131" s="31">
        <f>B131*C133/B133</f>
        <v>60.988970968075222</v>
      </c>
      <c r="D131" s="40">
        <v>91</v>
      </c>
      <c r="E131" s="30"/>
    </row>
    <row r="132" spans="1:1298" ht="18.75" x14ac:dyDescent="0.25">
      <c r="A132" s="1" t="s">
        <v>184</v>
      </c>
      <c r="B132" s="30">
        <v>985.68</v>
      </c>
      <c r="C132" s="31">
        <f>B132*C133/B133</f>
        <v>23.161029031924784</v>
      </c>
      <c r="D132" s="40"/>
      <c r="E132" s="30"/>
    </row>
    <row r="133" spans="1:1298" s="5" customFormat="1" ht="18.75" x14ac:dyDescent="0.25">
      <c r="A133" s="4"/>
      <c r="B133" s="32">
        <f>SUM(B131:B132)</f>
        <v>3581.23</v>
      </c>
      <c r="C133" s="33">
        <v>84.15</v>
      </c>
      <c r="D133" s="41"/>
      <c r="E133" s="32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  <c r="IW133" s="7"/>
      <c r="IX133" s="7"/>
      <c r="IY133" s="7"/>
      <c r="IZ133" s="7"/>
      <c r="JA133" s="7"/>
      <c r="JB133" s="7"/>
      <c r="JC133" s="7"/>
      <c r="JD133" s="7"/>
      <c r="JE133" s="7"/>
      <c r="JF133" s="7"/>
      <c r="JG133" s="7"/>
      <c r="JH133" s="7"/>
      <c r="JI133" s="7"/>
      <c r="JJ133" s="7"/>
      <c r="JK133" s="7"/>
      <c r="JL133" s="7"/>
      <c r="JM133" s="7"/>
      <c r="JN133" s="7"/>
      <c r="JO133" s="7"/>
      <c r="JP133" s="7"/>
      <c r="JQ133" s="7"/>
      <c r="JR133" s="7"/>
      <c r="JS133" s="7"/>
      <c r="JT133" s="7"/>
      <c r="JU133" s="7"/>
      <c r="JV133" s="7"/>
      <c r="JW133" s="7"/>
      <c r="JX133" s="7"/>
      <c r="JY133" s="7"/>
      <c r="JZ133" s="7"/>
      <c r="KA133" s="7"/>
      <c r="KB133" s="7"/>
      <c r="KC133" s="7"/>
      <c r="KD133" s="7"/>
      <c r="KE133" s="7"/>
      <c r="KF133" s="7"/>
      <c r="KG133" s="7"/>
      <c r="KH133" s="7"/>
      <c r="KI133" s="7"/>
      <c r="KJ133" s="7"/>
      <c r="KK133" s="7"/>
      <c r="KL133" s="7"/>
      <c r="KM133" s="7"/>
      <c r="KN133" s="7"/>
      <c r="KO133" s="7"/>
      <c r="KP133" s="7"/>
      <c r="KQ133" s="7"/>
      <c r="KR133" s="7"/>
      <c r="KS133" s="7"/>
      <c r="KT133" s="7"/>
      <c r="KU133" s="7"/>
      <c r="KV133" s="7"/>
      <c r="KW133" s="7"/>
      <c r="KX133" s="7"/>
      <c r="KY133" s="7"/>
      <c r="KZ133" s="7"/>
      <c r="LA133" s="7"/>
      <c r="LB133" s="7"/>
      <c r="LC133" s="7"/>
      <c r="LD133" s="7"/>
      <c r="LE133" s="7"/>
      <c r="LF133" s="7"/>
      <c r="LG133" s="7"/>
      <c r="LH133" s="7"/>
      <c r="LI133" s="7"/>
      <c r="LJ133" s="7"/>
      <c r="LK133" s="7"/>
      <c r="LL133" s="7"/>
      <c r="LM133" s="7"/>
      <c r="LN133" s="7"/>
      <c r="LO133" s="7"/>
      <c r="LP133" s="7"/>
      <c r="LQ133" s="7"/>
      <c r="LR133" s="7"/>
      <c r="LS133" s="7"/>
      <c r="LT133" s="7"/>
      <c r="LU133" s="7"/>
      <c r="LV133" s="7"/>
      <c r="LW133" s="7"/>
      <c r="LX133" s="7"/>
      <c r="LY133" s="7"/>
      <c r="LZ133" s="7"/>
      <c r="MA133" s="7"/>
      <c r="MB133" s="7"/>
      <c r="MC133" s="7"/>
      <c r="MD133" s="7"/>
      <c r="ME133" s="7"/>
      <c r="MF133" s="7"/>
      <c r="MG133" s="7"/>
      <c r="MH133" s="7"/>
      <c r="MI133" s="7"/>
      <c r="MJ133" s="7"/>
      <c r="MK133" s="7"/>
      <c r="ML133" s="7"/>
      <c r="MM133" s="7"/>
      <c r="MN133" s="7"/>
      <c r="MO133" s="7"/>
      <c r="MP133" s="7"/>
      <c r="MQ133" s="7"/>
      <c r="MR133" s="7"/>
      <c r="MS133" s="7"/>
      <c r="MT133" s="7"/>
      <c r="MU133" s="7"/>
      <c r="MV133" s="7"/>
      <c r="MW133" s="7"/>
      <c r="MX133" s="7"/>
      <c r="MY133" s="7"/>
      <c r="MZ133" s="7"/>
      <c r="NA133" s="7"/>
      <c r="NB133" s="7"/>
      <c r="NC133" s="7"/>
      <c r="ND133" s="7"/>
      <c r="NE133" s="7"/>
      <c r="NF133" s="7"/>
      <c r="NG133" s="7"/>
      <c r="NH133" s="7"/>
      <c r="NI133" s="7"/>
      <c r="NJ133" s="7"/>
      <c r="NK133" s="7"/>
      <c r="NL133" s="7"/>
      <c r="NM133" s="7"/>
      <c r="NN133" s="7"/>
      <c r="NO133" s="7"/>
      <c r="NP133" s="7"/>
      <c r="NQ133" s="7"/>
      <c r="NR133" s="7"/>
      <c r="NS133" s="7"/>
      <c r="NT133" s="7"/>
      <c r="NU133" s="7"/>
      <c r="NV133" s="7"/>
      <c r="NW133" s="7"/>
      <c r="NX133" s="7"/>
      <c r="NY133" s="7"/>
      <c r="NZ133" s="7"/>
      <c r="OA133" s="7"/>
      <c r="OB133" s="7"/>
      <c r="OC133" s="7"/>
      <c r="OD133" s="7"/>
      <c r="OE133" s="7"/>
      <c r="OF133" s="7"/>
      <c r="OG133" s="7"/>
      <c r="OH133" s="7"/>
      <c r="OI133" s="7"/>
      <c r="OJ133" s="7"/>
      <c r="OK133" s="7"/>
      <c r="OL133" s="7"/>
      <c r="OM133" s="7"/>
      <c r="ON133" s="7"/>
      <c r="OO133" s="7"/>
      <c r="OP133" s="7"/>
      <c r="OQ133" s="7"/>
      <c r="OR133" s="7"/>
      <c r="OS133" s="7"/>
      <c r="OT133" s="7"/>
      <c r="OU133" s="7"/>
      <c r="OV133" s="7"/>
      <c r="OW133" s="7"/>
      <c r="OX133" s="7"/>
      <c r="OY133" s="7"/>
      <c r="OZ133" s="7"/>
      <c r="PA133" s="7"/>
      <c r="PB133" s="7"/>
      <c r="PC133" s="7"/>
      <c r="PD133" s="7"/>
      <c r="PE133" s="7"/>
      <c r="PF133" s="7"/>
      <c r="PG133" s="7"/>
      <c r="PH133" s="7"/>
      <c r="PI133" s="7"/>
      <c r="PJ133" s="7"/>
      <c r="PK133" s="7"/>
      <c r="PL133" s="7"/>
      <c r="PM133" s="7"/>
      <c r="PN133" s="7"/>
      <c r="PO133" s="7"/>
      <c r="PP133" s="7"/>
      <c r="PQ133" s="7"/>
      <c r="PR133" s="7"/>
      <c r="PS133" s="7"/>
      <c r="PT133" s="7"/>
      <c r="PU133" s="7"/>
      <c r="PV133" s="7"/>
      <c r="PW133" s="7"/>
      <c r="PX133" s="7"/>
      <c r="PY133" s="7"/>
      <c r="PZ133" s="7"/>
      <c r="QA133" s="7"/>
      <c r="QB133" s="7"/>
      <c r="QC133" s="7"/>
      <c r="QD133" s="7"/>
      <c r="QE133" s="7"/>
      <c r="QF133" s="7"/>
      <c r="QG133" s="7"/>
      <c r="QH133" s="7"/>
      <c r="QI133" s="7"/>
      <c r="QJ133" s="7"/>
      <c r="QK133" s="7"/>
      <c r="QL133" s="7"/>
      <c r="QM133" s="7"/>
      <c r="QN133" s="7"/>
      <c r="QO133" s="7"/>
      <c r="QP133" s="7"/>
      <c r="QQ133" s="7"/>
      <c r="QR133" s="7"/>
      <c r="QS133" s="7"/>
      <c r="QT133" s="7"/>
      <c r="QU133" s="7"/>
      <c r="QV133" s="7"/>
      <c r="QW133" s="7"/>
      <c r="QX133" s="7"/>
      <c r="QY133" s="7"/>
      <c r="QZ133" s="7"/>
      <c r="RA133" s="7"/>
      <c r="RB133" s="7"/>
      <c r="RC133" s="7"/>
      <c r="RD133" s="7"/>
      <c r="RE133" s="7"/>
      <c r="RF133" s="7"/>
      <c r="RG133" s="7"/>
      <c r="RH133" s="7"/>
      <c r="RI133" s="7"/>
      <c r="RJ133" s="7"/>
      <c r="RK133" s="7"/>
      <c r="RL133" s="7"/>
      <c r="RM133" s="7"/>
      <c r="RN133" s="7"/>
      <c r="RO133" s="7"/>
      <c r="RP133" s="7"/>
      <c r="RQ133" s="7"/>
      <c r="RR133" s="7"/>
      <c r="RS133" s="7"/>
      <c r="RT133" s="7"/>
      <c r="RU133" s="7"/>
      <c r="RV133" s="7"/>
      <c r="RW133" s="7"/>
      <c r="RX133" s="7"/>
      <c r="RY133" s="7"/>
      <c r="RZ133" s="7"/>
      <c r="SA133" s="7"/>
      <c r="SB133" s="7"/>
      <c r="SC133" s="7"/>
      <c r="SD133" s="7"/>
      <c r="SE133" s="7"/>
      <c r="SF133" s="7"/>
      <c r="SG133" s="7"/>
      <c r="SH133" s="7"/>
      <c r="SI133" s="7"/>
      <c r="SJ133" s="7"/>
      <c r="SK133" s="7"/>
      <c r="SL133" s="7"/>
      <c r="SM133" s="7"/>
      <c r="SN133" s="7"/>
      <c r="SO133" s="7"/>
      <c r="SP133" s="7"/>
      <c r="SQ133" s="7"/>
      <c r="SR133" s="7"/>
      <c r="SS133" s="7"/>
      <c r="ST133" s="7"/>
      <c r="SU133" s="7"/>
      <c r="SV133" s="7"/>
      <c r="SW133" s="7"/>
      <c r="SX133" s="7"/>
      <c r="SY133" s="7"/>
      <c r="SZ133" s="7"/>
      <c r="TA133" s="7"/>
      <c r="TB133" s="7"/>
      <c r="TC133" s="7"/>
      <c r="TD133" s="7"/>
      <c r="TE133" s="7"/>
      <c r="TF133" s="7"/>
      <c r="TG133" s="7"/>
      <c r="TH133" s="7"/>
      <c r="TI133" s="7"/>
      <c r="TJ133" s="7"/>
      <c r="TK133" s="7"/>
      <c r="TL133" s="7"/>
      <c r="TM133" s="7"/>
      <c r="TN133" s="7"/>
      <c r="TO133" s="7"/>
      <c r="TP133" s="7"/>
      <c r="TQ133" s="7"/>
      <c r="TR133" s="7"/>
      <c r="TS133" s="7"/>
      <c r="TT133" s="7"/>
      <c r="TU133" s="7"/>
      <c r="TV133" s="7"/>
      <c r="TW133" s="7"/>
      <c r="TX133" s="7"/>
      <c r="TY133" s="7"/>
      <c r="TZ133" s="7"/>
      <c r="UA133" s="7"/>
      <c r="UB133" s="7"/>
      <c r="UC133" s="7"/>
      <c r="UD133" s="7"/>
      <c r="UE133" s="7"/>
      <c r="UF133" s="7"/>
      <c r="UG133" s="7"/>
      <c r="UH133" s="7"/>
      <c r="UI133" s="7"/>
      <c r="UJ133" s="7"/>
      <c r="UK133" s="7"/>
      <c r="UL133" s="7"/>
      <c r="UM133" s="7"/>
      <c r="UN133" s="7"/>
      <c r="UO133" s="7"/>
      <c r="UP133" s="7"/>
      <c r="UQ133" s="7"/>
      <c r="UR133" s="7"/>
      <c r="US133" s="7"/>
      <c r="UT133" s="7"/>
      <c r="UU133" s="7"/>
      <c r="UV133" s="7"/>
      <c r="UW133" s="7"/>
      <c r="UX133" s="7"/>
      <c r="UY133" s="7"/>
      <c r="UZ133" s="7"/>
      <c r="VA133" s="7"/>
      <c r="VB133" s="7"/>
      <c r="VC133" s="7"/>
      <c r="VD133" s="7"/>
      <c r="VE133" s="7"/>
      <c r="VF133" s="7"/>
      <c r="VG133" s="7"/>
      <c r="VH133" s="7"/>
      <c r="VI133" s="7"/>
      <c r="VJ133" s="7"/>
      <c r="VK133" s="7"/>
      <c r="VL133" s="7"/>
      <c r="VM133" s="7"/>
      <c r="VN133" s="7"/>
      <c r="VO133" s="7"/>
      <c r="VP133" s="7"/>
      <c r="VQ133" s="7"/>
      <c r="VR133" s="7"/>
      <c r="VS133" s="7"/>
      <c r="VT133" s="7"/>
      <c r="VU133" s="7"/>
      <c r="VV133" s="7"/>
      <c r="VW133" s="7"/>
      <c r="VX133" s="7"/>
      <c r="VY133" s="7"/>
      <c r="VZ133" s="7"/>
      <c r="WA133" s="7"/>
      <c r="WB133" s="7"/>
      <c r="WC133" s="7"/>
      <c r="WD133" s="7"/>
      <c r="WE133" s="7"/>
      <c r="WF133" s="7"/>
      <c r="WG133" s="7"/>
      <c r="WH133" s="7"/>
      <c r="WI133" s="7"/>
      <c r="WJ133" s="7"/>
      <c r="WK133" s="7"/>
      <c r="WL133" s="7"/>
      <c r="WM133" s="7"/>
      <c r="WN133" s="7"/>
      <c r="WO133" s="7"/>
      <c r="WP133" s="7"/>
      <c r="WQ133" s="7"/>
      <c r="WR133" s="7"/>
      <c r="WS133" s="7"/>
      <c r="WT133" s="7"/>
      <c r="WU133" s="7"/>
      <c r="WV133" s="7"/>
      <c r="WW133" s="7"/>
      <c r="WX133" s="7"/>
      <c r="WY133" s="7"/>
      <c r="WZ133" s="7"/>
      <c r="XA133" s="7"/>
      <c r="XB133" s="7"/>
      <c r="XC133" s="7"/>
      <c r="XD133" s="7"/>
      <c r="XE133" s="7"/>
      <c r="XF133" s="7"/>
      <c r="XG133" s="7"/>
      <c r="XH133" s="7"/>
      <c r="XI133" s="7"/>
      <c r="XJ133" s="7"/>
      <c r="XK133" s="7"/>
      <c r="XL133" s="7"/>
      <c r="XM133" s="7"/>
      <c r="XN133" s="7"/>
      <c r="XO133" s="7"/>
      <c r="XP133" s="7"/>
      <c r="XQ133" s="7"/>
      <c r="XR133" s="7"/>
      <c r="XS133" s="7"/>
      <c r="XT133" s="7"/>
      <c r="XU133" s="7"/>
      <c r="XV133" s="7"/>
      <c r="XW133" s="7"/>
      <c r="XX133" s="7"/>
      <c r="XY133" s="7"/>
      <c r="XZ133" s="7"/>
      <c r="YA133" s="7"/>
      <c r="YB133" s="7"/>
      <c r="YC133" s="7"/>
      <c r="YD133" s="7"/>
      <c r="YE133" s="7"/>
      <c r="YF133" s="7"/>
      <c r="YG133" s="7"/>
      <c r="YH133" s="7"/>
      <c r="YI133" s="7"/>
      <c r="YJ133" s="7"/>
      <c r="YK133" s="7"/>
      <c r="YL133" s="7"/>
      <c r="YM133" s="7"/>
      <c r="YN133" s="7"/>
      <c r="YO133" s="7"/>
      <c r="YP133" s="7"/>
      <c r="YQ133" s="7"/>
      <c r="YR133" s="7"/>
      <c r="YS133" s="7"/>
      <c r="YT133" s="7"/>
      <c r="YU133" s="7"/>
      <c r="YV133" s="7"/>
      <c r="YW133" s="7"/>
      <c r="YX133" s="7"/>
      <c r="YY133" s="7"/>
      <c r="YZ133" s="7"/>
      <c r="ZA133" s="7"/>
      <c r="ZB133" s="7"/>
      <c r="ZC133" s="7"/>
      <c r="ZD133" s="7"/>
      <c r="ZE133" s="7"/>
      <c r="ZF133" s="7"/>
      <c r="ZG133" s="7"/>
      <c r="ZH133" s="7"/>
      <c r="ZI133" s="7"/>
      <c r="ZJ133" s="7"/>
      <c r="ZK133" s="7"/>
      <c r="ZL133" s="7"/>
      <c r="ZM133" s="7"/>
      <c r="ZN133" s="7"/>
      <c r="ZO133" s="7"/>
      <c r="ZP133" s="7"/>
      <c r="ZQ133" s="7"/>
      <c r="ZR133" s="7"/>
      <c r="ZS133" s="7"/>
      <c r="ZT133" s="7"/>
      <c r="ZU133" s="7"/>
      <c r="ZV133" s="7"/>
      <c r="ZW133" s="7"/>
      <c r="ZX133" s="7"/>
      <c r="ZY133" s="7"/>
      <c r="ZZ133" s="7"/>
      <c r="AAA133" s="7"/>
      <c r="AAB133" s="7"/>
      <c r="AAC133" s="7"/>
      <c r="AAD133" s="7"/>
      <c r="AAE133" s="7"/>
      <c r="AAF133" s="7"/>
      <c r="AAG133" s="7"/>
      <c r="AAH133" s="7"/>
      <c r="AAI133" s="7"/>
      <c r="AAJ133" s="7"/>
      <c r="AAK133" s="7"/>
      <c r="AAL133" s="7"/>
      <c r="AAM133" s="7"/>
      <c r="AAN133" s="7"/>
      <c r="AAO133" s="7"/>
      <c r="AAP133" s="7"/>
      <c r="AAQ133" s="7"/>
      <c r="AAR133" s="7"/>
      <c r="AAS133" s="7"/>
      <c r="AAT133" s="7"/>
      <c r="AAU133" s="7"/>
      <c r="AAV133" s="7"/>
      <c r="AAW133" s="7"/>
      <c r="AAX133" s="7"/>
      <c r="AAY133" s="7"/>
      <c r="AAZ133" s="7"/>
      <c r="ABA133" s="7"/>
      <c r="ABB133" s="7"/>
      <c r="ABC133" s="7"/>
      <c r="ABD133" s="7"/>
      <c r="ABE133" s="7"/>
      <c r="ABF133" s="7"/>
      <c r="ABG133" s="7"/>
      <c r="ABH133" s="7"/>
      <c r="ABI133" s="7"/>
      <c r="ABJ133" s="7"/>
      <c r="ABK133" s="7"/>
      <c r="ABL133" s="7"/>
      <c r="ABM133" s="7"/>
      <c r="ABN133" s="7"/>
      <c r="ABO133" s="7"/>
      <c r="ABP133" s="7"/>
      <c r="ABQ133" s="7"/>
      <c r="ABR133" s="7"/>
      <c r="ABS133" s="7"/>
      <c r="ABT133" s="7"/>
      <c r="ABU133" s="7"/>
      <c r="ABV133" s="7"/>
      <c r="ABW133" s="7"/>
      <c r="ABX133" s="7"/>
      <c r="ABY133" s="7"/>
      <c r="ABZ133" s="7"/>
      <c r="ACA133" s="7"/>
      <c r="ACB133" s="7"/>
      <c r="ACC133" s="7"/>
      <c r="ACD133" s="7"/>
      <c r="ACE133" s="7"/>
      <c r="ACF133" s="7"/>
      <c r="ACG133" s="7"/>
      <c r="ACH133" s="7"/>
      <c r="ACI133" s="7"/>
      <c r="ACJ133" s="7"/>
      <c r="ACK133" s="7"/>
      <c r="ACL133" s="7"/>
      <c r="ACM133" s="7"/>
      <c r="ACN133" s="7"/>
      <c r="ACO133" s="7"/>
      <c r="ACP133" s="7"/>
      <c r="ACQ133" s="7"/>
      <c r="ACR133" s="7"/>
      <c r="ACS133" s="7"/>
      <c r="ACT133" s="7"/>
      <c r="ACU133" s="7"/>
      <c r="ACV133" s="7"/>
      <c r="ACW133" s="7"/>
      <c r="ACX133" s="7"/>
      <c r="ACY133" s="7"/>
      <c r="ACZ133" s="7"/>
      <c r="ADA133" s="7"/>
      <c r="ADB133" s="7"/>
      <c r="ADC133" s="7"/>
      <c r="ADD133" s="7"/>
      <c r="ADE133" s="7"/>
      <c r="ADF133" s="7"/>
      <c r="ADG133" s="7"/>
      <c r="ADH133" s="7"/>
      <c r="ADI133" s="7"/>
      <c r="ADJ133" s="7"/>
      <c r="ADK133" s="7"/>
      <c r="ADL133" s="7"/>
      <c r="ADM133" s="7"/>
      <c r="ADN133" s="7"/>
      <c r="ADO133" s="7"/>
      <c r="ADP133" s="7"/>
      <c r="ADQ133" s="7"/>
      <c r="ADR133" s="7"/>
      <c r="ADS133" s="7"/>
      <c r="ADT133" s="7"/>
      <c r="ADU133" s="7"/>
      <c r="ADV133" s="7"/>
      <c r="ADW133" s="7"/>
      <c r="ADX133" s="7"/>
      <c r="ADY133" s="7"/>
      <c r="ADZ133" s="7"/>
      <c r="AEA133" s="7"/>
      <c r="AEB133" s="7"/>
      <c r="AEC133" s="7"/>
      <c r="AED133" s="7"/>
      <c r="AEE133" s="7"/>
      <c r="AEF133" s="7"/>
      <c r="AEG133" s="7"/>
      <c r="AEH133" s="7"/>
      <c r="AEI133" s="7"/>
      <c r="AEJ133" s="7"/>
      <c r="AEK133" s="7"/>
      <c r="AEL133" s="7"/>
      <c r="AEM133" s="7"/>
      <c r="AEN133" s="7"/>
      <c r="AEO133" s="7"/>
      <c r="AEP133" s="7"/>
      <c r="AEQ133" s="7"/>
      <c r="AER133" s="7"/>
      <c r="AES133" s="7"/>
      <c r="AET133" s="7"/>
      <c r="AEU133" s="7"/>
      <c r="AEV133" s="7"/>
      <c r="AEW133" s="7"/>
      <c r="AEX133" s="7"/>
      <c r="AEY133" s="7"/>
      <c r="AEZ133" s="7"/>
      <c r="AFA133" s="7"/>
      <c r="AFB133" s="7"/>
      <c r="AFC133" s="7"/>
      <c r="AFD133" s="7"/>
      <c r="AFE133" s="7"/>
      <c r="AFF133" s="7"/>
      <c r="AFG133" s="7"/>
      <c r="AFH133" s="7"/>
      <c r="AFI133" s="7"/>
      <c r="AFJ133" s="7"/>
      <c r="AFK133" s="7"/>
      <c r="AFL133" s="7"/>
      <c r="AFM133" s="7"/>
      <c r="AFN133" s="7"/>
      <c r="AFO133" s="7"/>
      <c r="AFP133" s="7"/>
      <c r="AFQ133" s="7"/>
      <c r="AFR133" s="7"/>
      <c r="AFS133" s="7"/>
      <c r="AFT133" s="7"/>
      <c r="AFU133" s="7"/>
      <c r="AFV133" s="7"/>
      <c r="AFW133" s="7"/>
      <c r="AFX133" s="7"/>
      <c r="AFY133" s="7"/>
      <c r="AFZ133" s="7"/>
      <c r="AGA133" s="7"/>
      <c r="AGB133" s="7"/>
      <c r="AGC133" s="7"/>
      <c r="AGD133" s="7"/>
      <c r="AGE133" s="7"/>
      <c r="AGF133" s="7"/>
      <c r="AGG133" s="7"/>
      <c r="AGH133" s="7"/>
      <c r="AGI133" s="7"/>
      <c r="AGJ133" s="7"/>
      <c r="AGK133" s="7"/>
      <c r="AGL133" s="7"/>
      <c r="AGM133" s="7"/>
      <c r="AGN133" s="7"/>
      <c r="AGO133" s="7"/>
      <c r="AGP133" s="7"/>
      <c r="AGQ133" s="7"/>
      <c r="AGR133" s="7"/>
      <c r="AGS133" s="7"/>
      <c r="AGT133" s="7"/>
      <c r="AGU133" s="7"/>
      <c r="AGV133" s="7"/>
      <c r="AGW133" s="7"/>
      <c r="AGX133" s="7"/>
      <c r="AGY133" s="7"/>
      <c r="AGZ133" s="7"/>
      <c r="AHA133" s="7"/>
      <c r="AHB133" s="7"/>
      <c r="AHC133" s="7"/>
      <c r="AHD133" s="7"/>
      <c r="AHE133" s="7"/>
      <c r="AHF133" s="7"/>
      <c r="AHG133" s="7"/>
      <c r="AHH133" s="7"/>
      <c r="AHI133" s="7"/>
      <c r="AHJ133" s="7"/>
      <c r="AHK133" s="7"/>
      <c r="AHL133" s="7"/>
      <c r="AHM133" s="7"/>
      <c r="AHN133" s="7"/>
      <c r="AHO133" s="7"/>
      <c r="AHP133" s="7"/>
      <c r="AHQ133" s="7"/>
      <c r="AHR133" s="7"/>
      <c r="AHS133" s="7"/>
      <c r="AHT133" s="7"/>
      <c r="AHU133" s="7"/>
      <c r="AHV133" s="7"/>
      <c r="AHW133" s="7"/>
      <c r="AHX133" s="7"/>
      <c r="AHY133" s="7"/>
      <c r="AHZ133" s="7"/>
      <c r="AIA133" s="7"/>
      <c r="AIB133" s="7"/>
      <c r="AIC133" s="7"/>
      <c r="AID133" s="7"/>
      <c r="AIE133" s="7"/>
      <c r="AIF133" s="7"/>
      <c r="AIG133" s="7"/>
      <c r="AIH133" s="7"/>
      <c r="AII133" s="7"/>
      <c r="AIJ133" s="7"/>
      <c r="AIK133" s="7"/>
      <c r="AIL133" s="7"/>
      <c r="AIM133" s="7"/>
      <c r="AIN133" s="7"/>
      <c r="AIO133" s="7"/>
      <c r="AIP133" s="7"/>
      <c r="AIQ133" s="7"/>
      <c r="AIR133" s="7"/>
      <c r="AIS133" s="7"/>
      <c r="AIT133" s="7"/>
      <c r="AIU133" s="7"/>
      <c r="AIV133" s="7"/>
      <c r="AIW133" s="7"/>
      <c r="AIX133" s="7"/>
      <c r="AIY133" s="7"/>
      <c r="AIZ133" s="7"/>
      <c r="AJA133" s="7"/>
      <c r="AJB133" s="7"/>
      <c r="AJC133" s="7"/>
      <c r="AJD133" s="7"/>
      <c r="AJE133" s="7"/>
      <c r="AJF133" s="7"/>
      <c r="AJG133" s="7"/>
      <c r="AJH133" s="7"/>
      <c r="AJI133" s="7"/>
      <c r="AJJ133" s="7"/>
      <c r="AJK133" s="7"/>
      <c r="AJL133" s="7"/>
      <c r="AJM133" s="7"/>
      <c r="AJN133" s="7"/>
      <c r="AJO133" s="7"/>
      <c r="AJP133" s="7"/>
      <c r="AJQ133" s="7"/>
      <c r="AJR133" s="7"/>
      <c r="AJS133" s="7"/>
      <c r="AJT133" s="7"/>
      <c r="AJU133" s="7"/>
      <c r="AJV133" s="7"/>
      <c r="AJW133" s="7"/>
      <c r="AJX133" s="7"/>
      <c r="AJY133" s="7"/>
      <c r="AJZ133" s="7"/>
      <c r="AKA133" s="7"/>
      <c r="AKB133" s="7"/>
      <c r="AKC133" s="7"/>
      <c r="AKD133" s="7"/>
      <c r="AKE133" s="7"/>
      <c r="AKF133" s="7"/>
      <c r="AKG133" s="7"/>
      <c r="AKH133" s="7"/>
      <c r="AKI133" s="7"/>
      <c r="AKJ133" s="7"/>
      <c r="AKK133" s="7"/>
      <c r="AKL133" s="7"/>
      <c r="AKM133" s="7"/>
      <c r="AKN133" s="7"/>
      <c r="AKO133" s="7"/>
      <c r="AKP133" s="7"/>
      <c r="AKQ133" s="7"/>
      <c r="AKR133" s="7"/>
      <c r="AKS133" s="7"/>
      <c r="AKT133" s="7"/>
      <c r="AKU133" s="7"/>
      <c r="AKV133" s="7"/>
      <c r="AKW133" s="7"/>
      <c r="AKX133" s="7"/>
      <c r="AKY133" s="7"/>
      <c r="AKZ133" s="7"/>
      <c r="ALA133" s="7"/>
      <c r="ALB133" s="7"/>
      <c r="ALC133" s="7"/>
      <c r="ALD133" s="7"/>
      <c r="ALE133" s="7"/>
      <c r="ALF133" s="7"/>
      <c r="ALG133" s="7"/>
      <c r="ALH133" s="7"/>
      <c r="ALI133" s="7"/>
      <c r="ALJ133" s="7"/>
      <c r="ALK133" s="7"/>
      <c r="ALL133" s="7"/>
      <c r="ALM133" s="7"/>
      <c r="ALN133" s="7"/>
      <c r="ALO133" s="7"/>
      <c r="ALP133" s="7"/>
      <c r="ALQ133" s="7"/>
      <c r="ALR133" s="7"/>
      <c r="ALS133" s="7"/>
      <c r="ALT133" s="7"/>
      <c r="ALU133" s="7"/>
      <c r="ALV133" s="7"/>
      <c r="ALW133" s="7"/>
      <c r="ALX133" s="7"/>
      <c r="ALY133" s="7"/>
      <c r="ALZ133" s="7"/>
      <c r="AMA133" s="7"/>
      <c r="AMB133" s="7"/>
      <c r="AMC133" s="7"/>
      <c r="AMD133" s="7"/>
      <c r="AME133" s="7"/>
      <c r="AMF133" s="7"/>
      <c r="AMG133" s="7"/>
      <c r="AMH133" s="7"/>
      <c r="AMI133" s="7"/>
      <c r="AMJ133" s="7"/>
      <c r="AMK133" s="7"/>
      <c r="AML133" s="7"/>
      <c r="AMM133" s="7"/>
      <c r="AMN133" s="7"/>
      <c r="AMO133" s="7"/>
      <c r="AMP133" s="7"/>
      <c r="AMQ133" s="7"/>
      <c r="AMR133" s="7"/>
      <c r="AMS133" s="7"/>
      <c r="AMT133" s="7"/>
      <c r="AMU133" s="7"/>
      <c r="AMV133" s="7"/>
      <c r="AMW133" s="7"/>
      <c r="AMX133" s="7"/>
      <c r="AMY133" s="7"/>
      <c r="AMZ133" s="7"/>
      <c r="ANA133" s="7"/>
      <c r="ANB133" s="7"/>
      <c r="ANC133" s="7"/>
      <c r="AND133" s="7"/>
      <c r="ANE133" s="7"/>
      <c r="ANF133" s="7"/>
      <c r="ANG133" s="7"/>
      <c r="ANH133" s="7"/>
      <c r="ANI133" s="7"/>
      <c r="ANJ133" s="7"/>
      <c r="ANK133" s="7"/>
      <c r="ANL133" s="7"/>
      <c r="ANM133" s="7"/>
      <c r="ANN133" s="7"/>
      <c r="ANO133" s="7"/>
      <c r="ANP133" s="7"/>
      <c r="ANQ133" s="7"/>
      <c r="ANR133" s="7"/>
      <c r="ANS133" s="7"/>
      <c r="ANT133" s="7"/>
      <c r="ANU133" s="7"/>
      <c r="ANV133" s="7"/>
      <c r="ANW133" s="7"/>
      <c r="ANX133" s="7"/>
      <c r="ANY133" s="7"/>
      <c r="ANZ133" s="7"/>
      <c r="AOA133" s="7"/>
      <c r="AOB133" s="7"/>
      <c r="AOC133" s="7"/>
      <c r="AOD133" s="7"/>
      <c r="AOE133" s="7"/>
      <c r="AOF133" s="7"/>
      <c r="AOG133" s="7"/>
      <c r="AOH133" s="7"/>
      <c r="AOI133" s="7"/>
      <c r="AOJ133" s="7"/>
      <c r="AOK133" s="7"/>
      <c r="AOL133" s="7"/>
      <c r="AOM133" s="7"/>
      <c r="AON133" s="7"/>
      <c r="AOO133" s="7"/>
      <c r="AOP133" s="7"/>
      <c r="AOQ133" s="7"/>
      <c r="AOR133" s="7"/>
      <c r="AOS133" s="7"/>
      <c r="AOT133" s="7"/>
      <c r="AOU133" s="7"/>
      <c r="AOV133" s="7"/>
      <c r="AOW133" s="7"/>
      <c r="AOX133" s="7"/>
      <c r="AOY133" s="7"/>
      <c r="AOZ133" s="7"/>
      <c r="APA133" s="7"/>
      <c r="APB133" s="7"/>
      <c r="APC133" s="7"/>
      <c r="APD133" s="7"/>
      <c r="APE133" s="7"/>
      <c r="APF133" s="7"/>
      <c r="APG133" s="7"/>
      <c r="APH133" s="7"/>
      <c r="API133" s="7"/>
      <c r="APJ133" s="7"/>
      <c r="APK133" s="7"/>
      <c r="APL133" s="7"/>
      <c r="APM133" s="7"/>
      <c r="APN133" s="7"/>
      <c r="APO133" s="7"/>
      <c r="APP133" s="7"/>
      <c r="APQ133" s="7"/>
      <c r="APR133" s="7"/>
      <c r="APS133" s="7"/>
      <c r="APT133" s="7"/>
      <c r="APU133" s="7"/>
      <c r="APV133" s="7"/>
      <c r="APW133" s="7"/>
      <c r="APX133" s="7"/>
      <c r="APY133" s="7"/>
      <c r="APZ133" s="7"/>
      <c r="AQA133" s="7"/>
      <c r="AQB133" s="7"/>
      <c r="AQC133" s="7"/>
      <c r="AQD133" s="7"/>
      <c r="AQE133" s="7"/>
      <c r="AQF133" s="7"/>
      <c r="AQG133" s="7"/>
      <c r="AQH133" s="7"/>
      <c r="AQI133" s="7"/>
      <c r="AQJ133" s="7"/>
      <c r="AQK133" s="7"/>
      <c r="AQL133" s="7"/>
      <c r="AQM133" s="7"/>
      <c r="AQN133" s="7"/>
      <c r="AQO133" s="7"/>
      <c r="AQP133" s="7"/>
      <c r="AQQ133" s="7"/>
      <c r="AQR133" s="7"/>
      <c r="AQS133" s="7"/>
      <c r="AQT133" s="7"/>
      <c r="AQU133" s="7"/>
      <c r="AQV133" s="7"/>
      <c r="AQW133" s="7"/>
      <c r="AQX133" s="7"/>
      <c r="AQY133" s="7"/>
      <c r="AQZ133" s="7"/>
      <c r="ARA133" s="7"/>
      <c r="ARB133" s="7"/>
      <c r="ARC133" s="7"/>
      <c r="ARD133" s="7"/>
      <c r="ARE133" s="7"/>
      <c r="ARF133" s="7"/>
      <c r="ARG133" s="7"/>
      <c r="ARH133" s="7"/>
      <c r="ARI133" s="7"/>
      <c r="ARJ133" s="7"/>
      <c r="ARK133" s="7"/>
      <c r="ARL133" s="7"/>
      <c r="ARM133" s="7"/>
      <c r="ARN133" s="7"/>
      <c r="ARO133" s="7"/>
      <c r="ARP133" s="7"/>
      <c r="ARQ133" s="7"/>
      <c r="ARR133" s="7"/>
      <c r="ARS133" s="7"/>
      <c r="ART133" s="7"/>
      <c r="ARU133" s="7"/>
      <c r="ARV133" s="7"/>
      <c r="ARW133" s="7"/>
      <c r="ARX133" s="7"/>
      <c r="ARY133" s="7"/>
      <c r="ARZ133" s="7"/>
      <c r="ASA133" s="7"/>
      <c r="ASB133" s="7"/>
      <c r="ASC133" s="7"/>
      <c r="ASD133" s="7"/>
      <c r="ASE133" s="7"/>
      <c r="ASF133" s="7"/>
      <c r="ASG133" s="7"/>
      <c r="ASH133" s="7"/>
      <c r="ASI133" s="7"/>
      <c r="ASJ133" s="7"/>
      <c r="ASK133" s="7"/>
      <c r="ASL133" s="7"/>
      <c r="ASM133" s="7"/>
      <c r="ASN133" s="7"/>
      <c r="ASO133" s="7"/>
      <c r="ASP133" s="7"/>
      <c r="ASQ133" s="7"/>
      <c r="ASR133" s="7"/>
      <c r="ASS133" s="7"/>
      <c r="AST133" s="7"/>
      <c r="ASU133" s="7"/>
      <c r="ASV133" s="7"/>
      <c r="ASW133" s="7"/>
      <c r="ASX133" s="7"/>
      <c r="ASY133" s="7"/>
      <c r="ASZ133" s="7"/>
      <c r="ATA133" s="7"/>
      <c r="ATB133" s="7"/>
      <c r="ATC133" s="7"/>
      <c r="ATD133" s="7"/>
      <c r="ATE133" s="7"/>
      <c r="ATF133" s="7"/>
      <c r="ATG133" s="7"/>
      <c r="ATH133" s="7"/>
      <c r="ATI133" s="7"/>
      <c r="ATJ133" s="7"/>
      <c r="ATK133" s="7"/>
      <c r="ATL133" s="7"/>
      <c r="ATM133" s="7"/>
      <c r="ATN133" s="7"/>
      <c r="ATO133" s="7"/>
      <c r="ATP133" s="7"/>
      <c r="ATQ133" s="7"/>
      <c r="ATR133" s="7"/>
      <c r="ATS133" s="7"/>
      <c r="ATT133" s="7"/>
      <c r="ATU133" s="7"/>
      <c r="ATV133" s="7"/>
      <c r="ATW133" s="7"/>
      <c r="ATX133" s="7"/>
      <c r="ATY133" s="7"/>
      <c r="ATZ133" s="7"/>
      <c r="AUA133" s="7"/>
      <c r="AUB133" s="7"/>
      <c r="AUC133" s="7"/>
      <c r="AUD133" s="7"/>
      <c r="AUE133" s="7"/>
      <c r="AUF133" s="7"/>
      <c r="AUG133" s="7"/>
      <c r="AUH133" s="7"/>
      <c r="AUI133" s="7"/>
      <c r="AUJ133" s="7"/>
      <c r="AUK133" s="7"/>
      <c r="AUL133" s="7"/>
      <c r="AUM133" s="7"/>
      <c r="AUN133" s="7"/>
      <c r="AUO133" s="7"/>
      <c r="AUP133" s="7"/>
      <c r="AUQ133" s="7"/>
      <c r="AUR133" s="7"/>
      <c r="AUS133" s="7"/>
      <c r="AUT133" s="7"/>
      <c r="AUU133" s="7"/>
      <c r="AUV133" s="7"/>
      <c r="AUW133" s="7"/>
      <c r="AUX133" s="7"/>
      <c r="AUY133" s="7"/>
      <c r="AUZ133" s="7"/>
      <c r="AVA133" s="7"/>
      <c r="AVB133" s="7"/>
      <c r="AVC133" s="7"/>
      <c r="AVD133" s="7"/>
      <c r="AVE133" s="7"/>
      <c r="AVF133" s="7"/>
      <c r="AVG133" s="7"/>
      <c r="AVH133" s="7"/>
      <c r="AVI133" s="7"/>
      <c r="AVJ133" s="7"/>
      <c r="AVK133" s="7"/>
      <c r="AVL133" s="7"/>
      <c r="AVM133" s="7"/>
      <c r="AVN133" s="7"/>
      <c r="AVO133" s="7"/>
      <c r="AVP133" s="7"/>
      <c r="AVQ133" s="7"/>
      <c r="AVR133" s="7"/>
      <c r="AVS133" s="7"/>
      <c r="AVT133" s="7"/>
      <c r="AVU133" s="7"/>
      <c r="AVV133" s="7"/>
      <c r="AVW133" s="7"/>
      <c r="AVX133" s="7"/>
      <c r="AVY133" s="7"/>
      <c r="AVZ133" s="7"/>
      <c r="AWA133" s="7"/>
      <c r="AWB133" s="7"/>
      <c r="AWC133" s="7"/>
      <c r="AWD133" s="7"/>
      <c r="AWE133" s="7"/>
      <c r="AWF133" s="7"/>
      <c r="AWG133" s="7"/>
      <c r="AWH133" s="7"/>
      <c r="AWI133" s="7"/>
      <c r="AWJ133" s="7"/>
      <c r="AWK133" s="7"/>
      <c r="AWL133" s="7"/>
      <c r="AWM133" s="7"/>
      <c r="AWN133" s="7"/>
      <c r="AWO133" s="7"/>
      <c r="AWP133" s="7"/>
      <c r="AWQ133" s="7"/>
      <c r="AWR133" s="7"/>
      <c r="AWS133" s="7"/>
      <c r="AWT133" s="7"/>
      <c r="AWU133" s="7"/>
      <c r="AWV133" s="7"/>
      <c r="AWW133" s="7"/>
      <c r="AWX133" s="7"/>
    </row>
    <row r="134" spans="1:1298" ht="18.75" x14ac:dyDescent="0.25">
      <c r="A134" s="1" t="s">
        <v>95</v>
      </c>
      <c r="B134" s="30">
        <v>6434.66</v>
      </c>
      <c r="C134" s="31">
        <f>B134*C136/B136</f>
        <v>125.13243144598772</v>
      </c>
      <c r="D134" s="40">
        <v>58</v>
      </c>
      <c r="E134" s="30"/>
    </row>
    <row r="135" spans="1:1298" ht="18.75" x14ac:dyDescent="0.25">
      <c r="A135" s="1" t="s">
        <v>196</v>
      </c>
      <c r="B135" s="30">
        <v>5708.32</v>
      </c>
      <c r="C135" s="31">
        <f>B135*C136/B136</f>
        <v>111.00756855401228</v>
      </c>
      <c r="D135" s="40"/>
      <c r="E135" s="30"/>
    </row>
    <row r="136" spans="1:1298" s="5" customFormat="1" ht="18.75" x14ac:dyDescent="0.25">
      <c r="A136" s="4"/>
      <c r="B136" s="32">
        <f>SUM(B134:B135)</f>
        <v>12142.98</v>
      </c>
      <c r="C136" s="33">
        <v>236.14</v>
      </c>
      <c r="D136" s="41"/>
      <c r="E136" s="32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7"/>
      <c r="IW136" s="7"/>
      <c r="IX136" s="7"/>
      <c r="IY136" s="7"/>
      <c r="IZ136" s="7"/>
      <c r="JA136" s="7"/>
      <c r="JB136" s="7"/>
      <c r="JC136" s="7"/>
      <c r="JD136" s="7"/>
      <c r="JE136" s="7"/>
      <c r="JF136" s="7"/>
      <c r="JG136" s="7"/>
      <c r="JH136" s="7"/>
      <c r="JI136" s="7"/>
      <c r="JJ136" s="7"/>
      <c r="JK136" s="7"/>
      <c r="JL136" s="7"/>
      <c r="JM136" s="7"/>
      <c r="JN136" s="7"/>
      <c r="JO136" s="7"/>
      <c r="JP136" s="7"/>
      <c r="JQ136" s="7"/>
      <c r="JR136" s="7"/>
      <c r="JS136" s="7"/>
      <c r="JT136" s="7"/>
      <c r="JU136" s="7"/>
      <c r="JV136" s="7"/>
      <c r="JW136" s="7"/>
      <c r="JX136" s="7"/>
      <c r="JY136" s="7"/>
      <c r="JZ136" s="7"/>
      <c r="KA136" s="7"/>
      <c r="KB136" s="7"/>
      <c r="KC136" s="7"/>
      <c r="KD136" s="7"/>
      <c r="KE136" s="7"/>
      <c r="KF136" s="7"/>
      <c r="KG136" s="7"/>
      <c r="KH136" s="7"/>
      <c r="KI136" s="7"/>
      <c r="KJ136" s="7"/>
      <c r="KK136" s="7"/>
      <c r="KL136" s="7"/>
      <c r="KM136" s="7"/>
      <c r="KN136" s="7"/>
      <c r="KO136" s="7"/>
      <c r="KP136" s="7"/>
      <c r="KQ136" s="7"/>
      <c r="KR136" s="7"/>
      <c r="KS136" s="7"/>
      <c r="KT136" s="7"/>
      <c r="KU136" s="7"/>
      <c r="KV136" s="7"/>
      <c r="KW136" s="7"/>
      <c r="KX136" s="7"/>
      <c r="KY136" s="7"/>
      <c r="KZ136" s="7"/>
      <c r="LA136" s="7"/>
      <c r="LB136" s="7"/>
      <c r="LC136" s="7"/>
      <c r="LD136" s="7"/>
      <c r="LE136" s="7"/>
      <c r="LF136" s="7"/>
      <c r="LG136" s="7"/>
      <c r="LH136" s="7"/>
      <c r="LI136" s="7"/>
      <c r="LJ136" s="7"/>
      <c r="LK136" s="7"/>
      <c r="LL136" s="7"/>
      <c r="LM136" s="7"/>
      <c r="LN136" s="7"/>
      <c r="LO136" s="7"/>
      <c r="LP136" s="7"/>
      <c r="LQ136" s="7"/>
      <c r="LR136" s="7"/>
      <c r="LS136" s="7"/>
      <c r="LT136" s="7"/>
      <c r="LU136" s="7"/>
      <c r="LV136" s="7"/>
      <c r="LW136" s="7"/>
      <c r="LX136" s="7"/>
      <c r="LY136" s="7"/>
      <c r="LZ136" s="7"/>
      <c r="MA136" s="7"/>
      <c r="MB136" s="7"/>
      <c r="MC136" s="7"/>
      <c r="MD136" s="7"/>
      <c r="ME136" s="7"/>
      <c r="MF136" s="7"/>
      <c r="MG136" s="7"/>
      <c r="MH136" s="7"/>
      <c r="MI136" s="7"/>
      <c r="MJ136" s="7"/>
      <c r="MK136" s="7"/>
      <c r="ML136" s="7"/>
      <c r="MM136" s="7"/>
      <c r="MN136" s="7"/>
      <c r="MO136" s="7"/>
      <c r="MP136" s="7"/>
      <c r="MQ136" s="7"/>
      <c r="MR136" s="7"/>
      <c r="MS136" s="7"/>
      <c r="MT136" s="7"/>
      <c r="MU136" s="7"/>
      <c r="MV136" s="7"/>
      <c r="MW136" s="7"/>
      <c r="MX136" s="7"/>
      <c r="MY136" s="7"/>
      <c r="MZ136" s="7"/>
      <c r="NA136" s="7"/>
      <c r="NB136" s="7"/>
      <c r="NC136" s="7"/>
      <c r="ND136" s="7"/>
      <c r="NE136" s="7"/>
      <c r="NF136" s="7"/>
      <c r="NG136" s="7"/>
      <c r="NH136" s="7"/>
      <c r="NI136" s="7"/>
      <c r="NJ136" s="7"/>
      <c r="NK136" s="7"/>
      <c r="NL136" s="7"/>
      <c r="NM136" s="7"/>
      <c r="NN136" s="7"/>
      <c r="NO136" s="7"/>
      <c r="NP136" s="7"/>
      <c r="NQ136" s="7"/>
      <c r="NR136" s="7"/>
      <c r="NS136" s="7"/>
      <c r="NT136" s="7"/>
      <c r="NU136" s="7"/>
      <c r="NV136" s="7"/>
      <c r="NW136" s="7"/>
      <c r="NX136" s="7"/>
      <c r="NY136" s="7"/>
      <c r="NZ136" s="7"/>
      <c r="OA136" s="7"/>
      <c r="OB136" s="7"/>
      <c r="OC136" s="7"/>
      <c r="OD136" s="7"/>
      <c r="OE136" s="7"/>
      <c r="OF136" s="7"/>
      <c r="OG136" s="7"/>
      <c r="OH136" s="7"/>
      <c r="OI136" s="7"/>
      <c r="OJ136" s="7"/>
      <c r="OK136" s="7"/>
      <c r="OL136" s="7"/>
      <c r="OM136" s="7"/>
      <c r="ON136" s="7"/>
      <c r="OO136" s="7"/>
      <c r="OP136" s="7"/>
      <c r="OQ136" s="7"/>
      <c r="OR136" s="7"/>
      <c r="OS136" s="7"/>
      <c r="OT136" s="7"/>
      <c r="OU136" s="7"/>
      <c r="OV136" s="7"/>
      <c r="OW136" s="7"/>
      <c r="OX136" s="7"/>
      <c r="OY136" s="7"/>
      <c r="OZ136" s="7"/>
      <c r="PA136" s="7"/>
      <c r="PB136" s="7"/>
      <c r="PC136" s="7"/>
      <c r="PD136" s="7"/>
      <c r="PE136" s="7"/>
      <c r="PF136" s="7"/>
      <c r="PG136" s="7"/>
      <c r="PH136" s="7"/>
      <c r="PI136" s="7"/>
      <c r="PJ136" s="7"/>
      <c r="PK136" s="7"/>
      <c r="PL136" s="7"/>
      <c r="PM136" s="7"/>
      <c r="PN136" s="7"/>
      <c r="PO136" s="7"/>
      <c r="PP136" s="7"/>
      <c r="PQ136" s="7"/>
      <c r="PR136" s="7"/>
      <c r="PS136" s="7"/>
      <c r="PT136" s="7"/>
      <c r="PU136" s="7"/>
      <c r="PV136" s="7"/>
      <c r="PW136" s="7"/>
      <c r="PX136" s="7"/>
      <c r="PY136" s="7"/>
      <c r="PZ136" s="7"/>
      <c r="QA136" s="7"/>
      <c r="QB136" s="7"/>
      <c r="QC136" s="7"/>
      <c r="QD136" s="7"/>
      <c r="QE136" s="7"/>
      <c r="QF136" s="7"/>
      <c r="QG136" s="7"/>
      <c r="QH136" s="7"/>
      <c r="QI136" s="7"/>
      <c r="QJ136" s="7"/>
      <c r="QK136" s="7"/>
      <c r="QL136" s="7"/>
      <c r="QM136" s="7"/>
      <c r="QN136" s="7"/>
      <c r="QO136" s="7"/>
      <c r="QP136" s="7"/>
      <c r="QQ136" s="7"/>
      <c r="QR136" s="7"/>
      <c r="QS136" s="7"/>
      <c r="QT136" s="7"/>
      <c r="QU136" s="7"/>
      <c r="QV136" s="7"/>
      <c r="QW136" s="7"/>
      <c r="QX136" s="7"/>
      <c r="QY136" s="7"/>
      <c r="QZ136" s="7"/>
      <c r="RA136" s="7"/>
      <c r="RB136" s="7"/>
      <c r="RC136" s="7"/>
      <c r="RD136" s="7"/>
      <c r="RE136" s="7"/>
      <c r="RF136" s="7"/>
      <c r="RG136" s="7"/>
      <c r="RH136" s="7"/>
      <c r="RI136" s="7"/>
      <c r="RJ136" s="7"/>
      <c r="RK136" s="7"/>
      <c r="RL136" s="7"/>
      <c r="RM136" s="7"/>
      <c r="RN136" s="7"/>
      <c r="RO136" s="7"/>
      <c r="RP136" s="7"/>
      <c r="RQ136" s="7"/>
      <c r="RR136" s="7"/>
      <c r="RS136" s="7"/>
      <c r="RT136" s="7"/>
      <c r="RU136" s="7"/>
      <c r="RV136" s="7"/>
      <c r="RW136" s="7"/>
      <c r="RX136" s="7"/>
      <c r="RY136" s="7"/>
      <c r="RZ136" s="7"/>
      <c r="SA136" s="7"/>
      <c r="SB136" s="7"/>
      <c r="SC136" s="7"/>
      <c r="SD136" s="7"/>
      <c r="SE136" s="7"/>
      <c r="SF136" s="7"/>
      <c r="SG136" s="7"/>
      <c r="SH136" s="7"/>
      <c r="SI136" s="7"/>
      <c r="SJ136" s="7"/>
      <c r="SK136" s="7"/>
      <c r="SL136" s="7"/>
      <c r="SM136" s="7"/>
      <c r="SN136" s="7"/>
      <c r="SO136" s="7"/>
      <c r="SP136" s="7"/>
      <c r="SQ136" s="7"/>
      <c r="SR136" s="7"/>
      <c r="SS136" s="7"/>
      <c r="ST136" s="7"/>
      <c r="SU136" s="7"/>
      <c r="SV136" s="7"/>
      <c r="SW136" s="7"/>
      <c r="SX136" s="7"/>
      <c r="SY136" s="7"/>
      <c r="SZ136" s="7"/>
      <c r="TA136" s="7"/>
      <c r="TB136" s="7"/>
      <c r="TC136" s="7"/>
      <c r="TD136" s="7"/>
      <c r="TE136" s="7"/>
      <c r="TF136" s="7"/>
      <c r="TG136" s="7"/>
      <c r="TH136" s="7"/>
      <c r="TI136" s="7"/>
      <c r="TJ136" s="7"/>
      <c r="TK136" s="7"/>
      <c r="TL136" s="7"/>
      <c r="TM136" s="7"/>
      <c r="TN136" s="7"/>
      <c r="TO136" s="7"/>
      <c r="TP136" s="7"/>
      <c r="TQ136" s="7"/>
      <c r="TR136" s="7"/>
      <c r="TS136" s="7"/>
      <c r="TT136" s="7"/>
      <c r="TU136" s="7"/>
      <c r="TV136" s="7"/>
      <c r="TW136" s="7"/>
      <c r="TX136" s="7"/>
      <c r="TY136" s="7"/>
      <c r="TZ136" s="7"/>
      <c r="UA136" s="7"/>
      <c r="UB136" s="7"/>
      <c r="UC136" s="7"/>
      <c r="UD136" s="7"/>
      <c r="UE136" s="7"/>
      <c r="UF136" s="7"/>
      <c r="UG136" s="7"/>
      <c r="UH136" s="7"/>
      <c r="UI136" s="7"/>
      <c r="UJ136" s="7"/>
      <c r="UK136" s="7"/>
      <c r="UL136" s="7"/>
      <c r="UM136" s="7"/>
      <c r="UN136" s="7"/>
      <c r="UO136" s="7"/>
      <c r="UP136" s="7"/>
      <c r="UQ136" s="7"/>
      <c r="UR136" s="7"/>
      <c r="US136" s="7"/>
      <c r="UT136" s="7"/>
      <c r="UU136" s="7"/>
      <c r="UV136" s="7"/>
      <c r="UW136" s="7"/>
      <c r="UX136" s="7"/>
      <c r="UY136" s="7"/>
      <c r="UZ136" s="7"/>
      <c r="VA136" s="7"/>
      <c r="VB136" s="7"/>
      <c r="VC136" s="7"/>
      <c r="VD136" s="7"/>
      <c r="VE136" s="7"/>
      <c r="VF136" s="7"/>
      <c r="VG136" s="7"/>
      <c r="VH136" s="7"/>
      <c r="VI136" s="7"/>
      <c r="VJ136" s="7"/>
      <c r="VK136" s="7"/>
      <c r="VL136" s="7"/>
      <c r="VM136" s="7"/>
      <c r="VN136" s="7"/>
      <c r="VO136" s="7"/>
      <c r="VP136" s="7"/>
      <c r="VQ136" s="7"/>
      <c r="VR136" s="7"/>
      <c r="VS136" s="7"/>
      <c r="VT136" s="7"/>
      <c r="VU136" s="7"/>
      <c r="VV136" s="7"/>
      <c r="VW136" s="7"/>
      <c r="VX136" s="7"/>
      <c r="VY136" s="7"/>
      <c r="VZ136" s="7"/>
      <c r="WA136" s="7"/>
      <c r="WB136" s="7"/>
      <c r="WC136" s="7"/>
      <c r="WD136" s="7"/>
      <c r="WE136" s="7"/>
      <c r="WF136" s="7"/>
      <c r="WG136" s="7"/>
      <c r="WH136" s="7"/>
      <c r="WI136" s="7"/>
      <c r="WJ136" s="7"/>
      <c r="WK136" s="7"/>
      <c r="WL136" s="7"/>
      <c r="WM136" s="7"/>
      <c r="WN136" s="7"/>
      <c r="WO136" s="7"/>
      <c r="WP136" s="7"/>
      <c r="WQ136" s="7"/>
      <c r="WR136" s="7"/>
      <c r="WS136" s="7"/>
      <c r="WT136" s="7"/>
      <c r="WU136" s="7"/>
      <c r="WV136" s="7"/>
      <c r="WW136" s="7"/>
      <c r="WX136" s="7"/>
      <c r="WY136" s="7"/>
      <c r="WZ136" s="7"/>
      <c r="XA136" s="7"/>
      <c r="XB136" s="7"/>
      <c r="XC136" s="7"/>
      <c r="XD136" s="7"/>
      <c r="XE136" s="7"/>
      <c r="XF136" s="7"/>
      <c r="XG136" s="7"/>
      <c r="XH136" s="7"/>
      <c r="XI136" s="7"/>
      <c r="XJ136" s="7"/>
      <c r="XK136" s="7"/>
      <c r="XL136" s="7"/>
      <c r="XM136" s="7"/>
      <c r="XN136" s="7"/>
      <c r="XO136" s="7"/>
      <c r="XP136" s="7"/>
      <c r="XQ136" s="7"/>
      <c r="XR136" s="7"/>
      <c r="XS136" s="7"/>
      <c r="XT136" s="7"/>
      <c r="XU136" s="7"/>
      <c r="XV136" s="7"/>
      <c r="XW136" s="7"/>
      <c r="XX136" s="7"/>
      <c r="XY136" s="7"/>
      <c r="XZ136" s="7"/>
      <c r="YA136" s="7"/>
      <c r="YB136" s="7"/>
      <c r="YC136" s="7"/>
      <c r="YD136" s="7"/>
      <c r="YE136" s="7"/>
      <c r="YF136" s="7"/>
      <c r="YG136" s="7"/>
      <c r="YH136" s="7"/>
      <c r="YI136" s="7"/>
      <c r="YJ136" s="7"/>
      <c r="YK136" s="7"/>
      <c r="YL136" s="7"/>
      <c r="YM136" s="7"/>
      <c r="YN136" s="7"/>
      <c r="YO136" s="7"/>
      <c r="YP136" s="7"/>
      <c r="YQ136" s="7"/>
      <c r="YR136" s="7"/>
      <c r="YS136" s="7"/>
      <c r="YT136" s="7"/>
      <c r="YU136" s="7"/>
      <c r="YV136" s="7"/>
      <c r="YW136" s="7"/>
      <c r="YX136" s="7"/>
      <c r="YY136" s="7"/>
      <c r="YZ136" s="7"/>
      <c r="ZA136" s="7"/>
      <c r="ZB136" s="7"/>
      <c r="ZC136" s="7"/>
      <c r="ZD136" s="7"/>
      <c r="ZE136" s="7"/>
      <c r="ZF136" s="7"/>
      <c r="ZG136" s="7"/>
      <c r="ZH136" s="7"/>
      <c r="ZI136" s="7"/>
      <c r="ZJ136" s="7"/>
      <c r="ZK136" s="7"/>
      <c r="ZL136" s="7"/>
      <c r="ZM136" s="7"/>
      <c r="ZN136" s="7"/>
      <c r="ZO136" s="7"/>
      <c r="ZP136" s="7"/>
      <c r="ZQ136" s="7"/>
      <c r="ZR136" s="7"/>
      <c r="ZS136" s="7"/>
      <c r="ZT136" s="7"/>
      <c r="ZU136" s="7"/>
      <c r="ZV136" s="7"/>
      <c r="ZW136" s="7"/>
      <c r="ZX136" s="7"/>
      <c r="ZY136" s="7"/>
      <c r="ZZ136" s="7"/>
      <c r="AAA136" s="7"/>
      <c r="AAB136" s="7"/>
      <c r="AAC136" s="7"/>
      <c r="AAD136" s="7"/>
      <c r="AAE136" s="7"/>
      <c r="AAF136" s="7"/>
      <c r="AAG136" s="7"/>
      <c r="AAH136" s="7"/>
      <c r="AAI136" s="7"/>
      <c r="AAJ136" s="7"/>
      <c r="AAK136" s="7"/>
      <c r="AAL136" s="7"/>
      <c r="AAM136" s="7"/>
      <c r="AAN136" s="7"/>
      <c r="AAO136" s="7"/>
      <c r="AAP136" s="7"/>
      <c r="AAQ136" s="7"/>
      <c r="AAR136" s="7"/>
      <c r="AAS136" s="7"/>
      <c r="AAT136" s="7"/>
      <c r="AAU136" s="7"/>
      <c r="AAV136" s="7"/>
      <c r="AAW136" s="7"/>
      <c r="AAX136" s="7"/>
      <c r="AAY136" s="7"/>
      <c r="AAZ136" s="7"/>
      <c r="ABA136" s="7"/>
      <c r="ABB136" s="7"/>
      <c r="ABC136" s="7"/>
      <c r="ABD136" s="7"/>
      <c r="ABE136" s="7"/>
      <c r="ABF136" s="7"/>
      <c r="ABG136" s="7"/>
      <c r="ABH136" s="7"/>
      <c r="ABI136" s="7"/>
      <c r="ABJ136" s="7"/>
      <c r="ABK136" s="7"/>
      <c r="ABL136" s="7"/>
      <c r="ABM136" s="7"/>
      <c r="ABN136" s="7"/>
      <c r="ABO136" s="7"/>
      <c r="ABP136" s="7"/>
      <c r="ABQ136" s="7"/>
      <c r="ABR136" s="7"/>
      <c r="ABS136" s="7"/>
      <c r="ABT136" s="7"/>
      <c r="ABU136" s="7"/>
      <c r="ABV136" s="7"/>
      <c r="ABW136" s="7"/>
      <c r="ABX136" s="7"/>
      <c r="ABY136" s="7"/>
      <c r="ABZ136" s="7"/>
      <c r="ACA136" s="7"/>
      <c r="ACB136" s="7"/>
      <c r="ACC136" s="7"/>
      <c r="ACD136" s="7"/>
      <c r="ACE136" s="7"/>
      <c r="ACF136" s="7"/>
      <c r="ACG136" s="7"/>
      <c r="ACH136" s="7"/>
      <c r="ACI136" s="7"/>
      <c r="ACJ136" s="7"/>
      <c r="ACK136" s="7"/>
      <c r="ACL136" s="7"/>
      <c r="ACM136" s="7"/>
      <c r="ACN136" s="7"/>
      <c r="ACO136" s="7"/>
      <c r="ACP136" s="7"/>
      <c r="ACQ136" s="7"/>
      <c r="ACR136" s="7"/>
      <c r="ACS136" s="7"/>
      <c r="ACT136" s="7"/>
      <c r="ACU136" s="7"/>
      <c r="ACV136" s="7"/>
      <c r="ACW136" s="7"/>
      <c r="ACX136" s="7"/>
      <c r="ACY136" s="7"/>
      <c r="ACZ136" s="7"/>
      <c r="ADA136" s="7"/>
      <c r="ADB136" s="7"/>
      <c r="ADC136" s="7"/>
      <c r="ADD136" s="7"/>
      <c r="ADE136" s="7"/>
      <c r="ADF136" s="7"/>
      <c r="ADG136" s="7"/>
      <c r="ADH136" s="7"/>
      <c r="ADI136" s="7"/>
      <c r="ADJ136" s="7"/>
      <c r="ADK136" s="7"/>
      <c r="ADL136" s="7"/>
      <c r="ADM136" s="7"/>
      <c r="ADN136" s="7"/>
      <c r="ADO136" s="7"/>
      <c r="ADP136" s="7"/>
      <c r="ADQ136" s="7"/>
      <c r="ADR136" s="7"/>
      <c r="ADS136" s="7"/>
      <c r="ADT136" s="7"/>
      <c r="ADU136" s="7"/>
      <c r="ADV136" s="7"/>
      <c r="ADW136" s="7"/>
      <c r="ADX136" s="7"/>
      <c r="ADY136" s="7"/>
      <c r="ADZ136" s="7"/>
      <c r="AEA136" s="7"/>
      <c r="AEB136" s="7"/>
      <c r="AEC136" s="7"/>
      <c r="AED136" s="7"/>
      <c r="AEE136" s="7"/>
      <c r="AEF136" s="7"/>
      <c r="AEG136" s="7"/>
      <c r="AEH136" s="7"/>
      <c r="AEI136" s="7"/>
      <c r="AEJ136" s="7"/>
      <c r="AEK136" s="7"/>
      <c r="AEL136" s="7"/>
      <c r="AEM136" s="7"/>
      <c r="AEN136" s="7"/>
      <c r="AEO136" s="7"/>
      <c r="AEP136" s="7"/>
      <c r="AEQ136" s="7"/>
      <c r="AER136" s="7"/>
      <c r="AES136" s="7"/>
      <c r="AET136" s="7"/>
      <c r="AEU136" s="7"/>
      <c r="AEV136" s="7"/>
      <c r="AEW136" s="7"/>
      <c r="AEX136" s="7"/>
      <c r="AEY136" s="7"/>
      <c r="AEZ136" s="7"/>
      <c r="AFA136" s="7"/>
      <c r="AFB136" s="7"/>
      <c r="AFC136" s="7"/>
      <c r="AFD136" s="7"/>
      <c r="AFE136" s="7"/>
      <c r="AFF136" s="7"/>
      <c r="AFG136" s="7"/>
      <c r="AFH136" s="7"/>
      <c r="AFI136" s="7"/>
      <c r="AFJ136" s="7"/>
      <c r="AFK136" s="7"/>
      <c r="AFL136" s="7"/>
      <c r="AFM136" s="7"/>
      <c r="AFN136" s="7"/>
      <c r="AFO136" s="7"/>
      <c r="AFP136" s="7"/>
      <c r="AFQ136" s="7"/>
      <c r="AFR136" s="7"/>
      <c r="AFS136" s="7"/>
      <c r="AFT136" s="7"/>
      <c r="AFU136" s="7"/>
      <c r="AFV136" s="7"/>
      <c r="AFW136" s="7"/>
      <c r="AFX136" s="7"/>
      <c r="AFY136" s="7"/>
      <c r="AFZ136" s="7"/>
      <c r="AGA136" s="7"/>
      <c r="AGB136" s="7"/>
      <c r="AGC136" s="7"/>
      <c r="AGD136" s="7"/>
      <c r="AGE136" s="7"/>
      <c r="AGF136" s="7"/>
      <c r="AGG136" s="7"/>
      <c r="AGH136" s="7"/>
      <c r="AGI136" s="7"/>
      <c r="AGJ136" s="7"/>
      <c r="AGK136" s="7"/>
      <c r="AGL136" s="7"/>
      <c r="AGM136" s="7"/>
      <c r="AGN136" s="7"/>
      <c r="AGO136" s="7"/>
      <c r="AGP136" s="7"/>
      <c r="AGQ136" s="7"/>
      <c r="AGR136" s="7"/>
      <c r="AGS136" s="7"/>
      <c r="AGT136" s="7"/>
      <c r="AGU136" s="7"/>
      <c r="AGV136" s="7"/>
      <c r="AGW136" s="7"/>
      <c r="AGX136" s="7"/>
      <c r="AGY136" s="7"/>
      <c r="AGZ136" s="7"/>
      <c r="AHA136" s="7"/>
      <c r="AHB136" s="7"/>
      <c r="AHC136" s="7"/>
      <c r="AHD136" s="7"/>
      <c r="AHE136" s="7"/>
      <c r="AHF136" s="7"/>
      <c r="AHG136" s="7"/>
      <c r="AHH136" s="7"/>
      <c r="AHI136" s="7"/>
      <c r="AHJ136" s="7"/>
      <c r="AHK136" s="7"/>
      <c r="AHL136" s="7"/>
      <c r="AHM136" s="7"/>
      <c r="AHN136" s="7"/>
      <c r="AHO136" s="7"/>
      <c r="AHP136" s="7"/>
      <c r="AHQ136" s="7"/>
      <c r="AHR136" s="7"/>
      <c r="AHS136" s="7"/>
      <c r="AHT136" s="7"/>
      <c r="AHU136" s="7"/>
      <c r="AHV136" s="7"/>
      <c r="AHW136" s="7"/>
      <c r="AHX136" s="7"/>
      <c r="AHY136" s="7"/>
      <c r="AHZ136" s="7"/>
      <c r="AIA136" s="7"/>
      <c r="AIB136" s="7"/>
      <c r="AIC136" s="7"/>
      <c r="AID136" s="7"/>
      <c r="AIE136" s="7"/>
      <c r="AIF136" s="7"/>
      <c r="AIG136" s="7"/>
      <c r="AIH136" s="7"/>
      <c r="AII136" s="7"/>
      <c r="AIJ136" s="7"/>
      <c r="AIK136" s="7"/>
      <c r="AIL136" s="7"/>
      <c r="AIM136" s="7"/>
      <c r="AIN136" s="7"/>
      <c r="AIO136" s="7"/>
      <c r="AIP136" s="7"/>
      <c r="AIQ136" s="7"/>
      <c r="AIR136" s="7"/>
      <c r="AIS136" s="7"/>
      <c r="AIT136" s="7"/>
      <c r="AIU136" s="7"/>
      <c r="AIV136" s="7"/>
      <c r="AIW136" s="7"/>
      <c r="AIX136" s="7"/>
      <c r="AIY136" s="7"/>
      <c r="AIZ136" s="7"/>
      <c r="AJA136" s="7"/>
      <c r="AJB136" s="7"/>
      <c r="AJC136" s="7"/>
      <c r="AJD136" s="7"/>
      <c r="AJE136" s="7"/>
      <c r="AJF136" s="7"/>
      <c r="AJG136" s="7"/>
      <c r="AJH136" s="7"/>
      <c r="AJI136" s="7"/>
      <c r="AJJ136" s="7"/>
      <c r="AJK136" s="7"/>
      <c r="AJL136" s="7"/>
      <c r="AJM136" s="7"/>
      <c r="AJN136" s="7"/>
      <c r="AJO136" s="7"/>
      <c r="AJP136" s="7"/>
      <c r="AJQ136" s="7"/>
      <c r="AJR136" s="7"/>
      <c r="AJS136" s="7"/>
      <c r="AJT136" s="7"/>
      <c r="AJU136" s="7"/>
      <c r="AJV136" s="7"/>
      <c r="AJW136" s="7"/>
      <c r="AJX136" s="7"/>
      <c r="AJY136" s="7"/>
      <c r="AJZ136" s="7"/>
      <c r="AKA136" s="7"/>
      <c r="AKB136" s="7"/>
      <c r="AKC136" s="7"/>
      <c r="AKD136" s="7"/>
      <c r="AKE136" s="7"/>
      <c r="AKF136" s="7"/>
      <c r="AKG136" s="7"/>
      <c r="AKH136" s="7"/>
      <c r="AKI136" s="7"/>
      <c r="AKJ136" s="7"/>
      <c r="AKK136" s="7"/>
      <c r="AKL136" s="7"/>
      <c r="AKM136" s="7"/>
      <c r="AKN136" s="7"/>
      <c r="AKO136" s="7"/>
      <c r="AKP136" s="7"/>
      <c r="AKQ136" s="7"/>
      <c r="AKR136" s="7"/>
      <c r="AKS136" s="7"/>
      <c r="AKT136" s="7"/>
      <c r="AKU136" s="7"/>
      <c r="AKV136" s="7"/>
      <c r="AKW136" s="7"/>
      <c r="AKX136" s="7"/>
      <c r="AKY136" s="7"/>
      <c r="AKZ136" s="7"/>
      <c r="ALA136" s="7"/>
      <c r="ALB136" s="7"/>
      <c r="ALC136" s="7"/>
      <c r="ALD136" s="7"/>
      <c r="ALE136" s="7"/>
      <c r="ALF136" s="7"/>
      <c r="ALG136" s="7"/>
      <c r="ALH136" s="7"/>
      <c r="ALI136" s="7"/>
      <c r="ALJ136" s="7"/>
      <c r="ALK136" s="7"/>
      <c r="ALL136" s="7"/>
      <c r="ALM136" s="7"/>
      <c r="ALN136" s="7"/>
      <c r="ALO136" s="7"/>
      <c r="ALP136" s="7"/>
      <c r="ALQ136" s="7"/>
      <c r="ALR136" s="7"/>
      <c r="ALS136" s="7"/>
      <c r="ALT136" s="7"/>
      <c r="ALU136" s="7"/>
      <c r="ALV136" s="7"/>
      <c r="ALW136" s="7"/>
      <c r="ALX136" s="7"/>
      <c r="ALY136" s="7"/>
      <c r="ALZ136" s="7"/>
      <c r="AMA136" s="7"/>
      <c r="AMB136" s="7"/>
      <c r="AMC136" s="7"/>
      <c r="AMD136" s="7"/>
      <c r="AME136" s="7"/>
      <c r="AMF136" s="7"/>
      <c r="AMG136" s="7"/>
      <c r="AMH136" s="7"/>
      <c r="AMI136" s="7"/>
      <c r="AMJ136" s="7"/>
      <c r="AMK136" s="7"/>
      <c r="AML136" s="7"/>
      <c r="AMM136" s="7"/>
      <c r="AMN136" s="7"/>
      <c r="AMO136" s="7"/>
      <c r="AMP136" s="7"/>
      <c r="AMQ136" s="7"/>
      <c r="AMR136" s="7"/>
      <c r="AMS136" s="7"/>
      <c r="AMT136" s="7"/>
      <c r="AMU136" s="7"/>
      <c r="AMV136" s="7"/>
      <c r="AMW136" s="7"/>
      <c r="AMX136" s="7"/>
      <c r="AMY136" s="7"/>
      <c r="AMZ136" s="7"/>
      <c r="ANA136" s="7"/>
      <c r="ANB136" s="7"/>
      <c r="ANC136" s="7"/>
      <c r="AND136" s="7"/>
      <c r="ANE136" s="7"/>
      <c r="ANF136" s="7"/>
      <c r="ANG136" s="7"/>
      <c r="ANH136" s="7"/>
      <c r="ANI136" s="7"/>
      <c r="ANJ136" s="7"/>
      <c r="ANK136" s="7"/>
      <c r="ANL136" s="7"/>
      <c r="ANM136" s="7"/>
      <c r="ANN136" s="7"/>
      <c r="ANO136" s="7"/>
      <c r="ANP136" s="7"/>
      <c r="ANQ136" s="7"/>
      <c r="ANR136" s="7"/>
      <c r="ANS136" s="7"/>
      <c r="ANT136" s="7"/>
      <c r="ANU136" s="7"/>
      <c r="ANV136" s="7"/>
      <c r="ANW136" s="7"/>
      <c r="ANX136" s="7"/>
      <c r="ANY136" s="7"/>
      <c r="ANZ136" s="7"/>
      <c r="AOA136" s="7"/>
      <c r="AOB136" s="7"/>
      <c r="AOC136" s="7"/>
      <c r="AOD136" s="7"/>
      <c r="AOE136" s="7"/>
      <c r="AOF136" s="7"/>
      <c r="AOG136" s="7"/>
      <c r="AOH136" s="7"/>
      <c r="AOI136" s="7"/>
      <c r="AOJ136" s="7"/>
      <c r="AOK136" s="7"/>
      <c r="AOL136" s="7"/>
      <c r="AOM136" s="7"/>
      <c r="AON136" s="7"/>
      <c r="AOO136" s="7"/>
      <c r="AOP136" s="7"/>
      <c r="AOQ136" s="7"/>
      <c r="AOR136" s="7"/>
      <c r="AOS136" s="7"/>
      <c r="AOT136" s="7"/>
      <c r="AOU136" s="7"/>
      <c r="AOV136" s="7"/>
      <c r="AOW136" s="7"/>
      <c r="AOX136" s="7"/>
      <c r="AOY136" s="7"/>
      <c r="AOZ136" s="7"/>
      <c r="APA136" s="7"/>
      <c r="APB136" s="7"/>
      <c r="APC136" s="7"/>
      <c r="APD136" s="7"/>
      <c r="APE136" s="7"/>
      <c r="APF136" s="7"/>
      <c r="APG136" s="7"/>
      <c r="APH136" s="7"/>
      <c r="API136" s="7"/>
      <c r="APJ136" s="7"/>
      <c r="APK136" s="7"/>
      <c r="APL136" s="7"/>
      <c r="APM136" s="7"/>
      <c r="APN136" s="7"/>
      <c r="APO136" s="7"/>
      <c r="APP136" s="7"/>
      <c r="APQ136" s="7"/>
      <c r="APR136" s="7"/>
      <c r="APS136" s="7"/>
      <c r="APT136" s="7"/>
      <c r="APU136" s="7"/>
      <c r="APV136" s="7"/>
      <c r="APW136" s="7"/>
      <c r="APX136" s="7"/>
      <c r="APY136" s="7"/>
      <c r="APZ136" s="7"/>
      <c r="AQA136" s="7"/>
      <c r="AQB136" s="7"/>
      <c r="AQC136" s="7"/>
      <c r="AQD136" s="7"/>
      <c r="AQE136" s="7"/>
      <c r="AQF136" s="7"/>
      <c r="AQG136" s="7"/>
      <c r="AQH136" s="7"/>
      <c r="AQI136" s="7"/>
      <c r="AQJ136" s="7"/>
      <c r="AQK136" s="7"/>
      <c r="AQL136" s="7"/>
      <c r="AQM136" s="7"/>
      <c r="AQN136" s="7"/>
      <c r="AQO136" s="7"/>
      <c r="AQP136" s="7"/>
      <c r="AQQ136" s="7"/>
      <c r="AQR136" s="7"/>
      <c r="AQS136" s="7"/>
      <c r="AQT136" s="7"/>
      <c r="AQU136" s="7"/>
      <c r="AQV136" s="7"/>
      <c r="AQW136" s="7"/>
      <c r="AQX136" s="7"/>
      <c r="AQY136" s="7"/>
      <c r="AQZ136" s="7"/>
      <c r="ARA136" s="7"/>
      <c r="ARB136" s="7"/>
      <c r="ARC136" s="7"/>
      <c r="ARD136" s="7"/>
      <c r="ARE136" s="7"/>
      <c r="ARF136" s="7"/>
      <c r="ARG136" s="7"/>
      <c r="ARH136" s="7"/>
      <c r="ARI136" s="7"/>
      <c r="ARJ136" s="7"/>
      <c r="ARK136" s="7"/>
      <c r="ARL136" s="7"/>
      <c r="ARM136" s="7"/>
      <c r="ARN136" s="7"/>
      <c r="ARO136" s="7"/>
      <c r="ARP136" s="7"/>
      <c r="ARQ136" s="7"/>
      <c r="ARR136" s="7"/>
      <c r="ARS136" s="7"/>
      <c r="ART136" s="7"/>
      <c r="ARU136" s="7"/>
      <c r="ARV136" s="7"/>
      <c r="ARW136" s="7"/>
      <c r="ARX136" s="7"/>
      <c r="ARY136" s="7"/>
      <c r="ARZ136" s="7"/>
      <c r="ASA136" s="7"/>
      <c r="ASB136" s="7"/>
      <c r="ASC136" s="7"/>
      <c r="ASD136" s="7"/>
      <c r="ASE136" s="7"/>
      <c r="ASF136" s="7"/>
      <c r="ASG136" s="7"/>
      <c r="ASH136" s="7"/>
      <c r="ASI136" s="7"/>
      <c r="ASJ136" s="7"/>
      <c r="ASK136" s="7"/>
      <c r="ASL136" s="7"/>
      <c r="ASM136" s="7"/>
      <c r="ASN136" s="7"/>
      <c r="ASO136" s="7"/>
      <c r="ASP136" s="7"/>
      <c r="ASQ136" s="7"/>
      <c r="ASR136" s="7"/>
      <c r="ASS136" s="7"/>
      <c r="AST136" s="7"/>
      <c r="ASU136" s="7"/>
      <c r="ASV136" s="7"/>
      <c r="ASW136" s="7"/>
      <c r="ASX136" s="7"/>
      <c r="ASY136" s="7"/>
      <c r="ASZ136" s="7"/>
      <c r="ATA136" s="7"/>
      <c r="ATB136" s="7"/>
      <c r="ATC136" s="7"/>
      <c r="ATD136" s="7"/>
      <c r="ATE136" s="7"/>
      <c r="ATF136" s="7"/>
      <c r="ATG136" s="7"/>
      <c r="ATH136" s="7"/>
      <c r="ATI136" s="7"/>
      <c r="ATJ136" s="7"/>
      <c r="ATK136" s="7"/>
      <c r="ATL136" s="7"/>
      <c r="ATM136" s="7"/>
      <c r="ATN136" s="7"/>
      <c r="ATO136" s="7"/>
      <c r="ATP136" s="7"/>
      <c r="ATQ136" s="7"/>
      <c r="ATR136" s="7"/>
      <c r="ATS136" s="7"/>
      <c r="ATT136" s="7"/>
      <c r="ATU136" s="7"/>
      <c r="ATV136" s="7"/>
      <c r="ATW136" s="7"/>
      <c r="ATX136" s="7"/>
      <c r="ATY136" s="7"/>
      <c r="ATZ136" s="7"/>
      <c r="AUA136" s="7"/>
      <c r="AUB136" s="7"/>
      <c r="AUC136" s="7"/>
      <c r="AUD136" s="7"/>
      <c r="AUE136" s="7"/>
      <c r="AUF136" s="7"/>
      <c r="AUG136" s="7"/>
      <c r="AUH136" s="7"/>
      <c r="AUI136" s="7"/>
      <c r="AUJ136" s="7"/>
      <c r="AUK136" s="7"/>
      <c r="AUL136" s="7"/>
      <c r="AUM136" s="7"/>
      <c r="AUN136" s="7"/>
      <c r="AUO136" s="7"/>
      <c r="AUP136" s="7"/>
      <c r="AUQ136" s="7"/>
      <c r="AUR136" s="7"/>
      <c r="AUS136" s="7"/>
      <c r="AUT136" s="7"/>
      <c r="AUU136" s="7"/>
      <c r="AUV136" s="7"/>
      <c r="AUW136" s="7"/>
      <c r="AUX136" s="7"/>
      <c r="AUY136" s="7"/>
      <c r="AUZ136" s="7"/>
      <c r="AVA136" s="7"/>
      <c r="AVB136" s="7"/>
      <c r="AVC136" s="7"/>
      <c r="AVD136" s="7"/>
      <c r="AVE136" s="7"/>
      <c r="AVF136" s="7"/>
      <c r="AVG136" s="7"/>
      <c r="AVH136" s="7"/>
      <c r="AVI136" s="7"/>
      <c r="AVJ136" s="7"/>
      <c r="AVK136" s="7"/>
      <c r="AVL136" s="7"/>
      <c r="AVM136" s="7"/>
      <c r="AVN136" s="7"/>
      <c r="AVO136" s="7"/>
      <c r="AVP136" s="7"/>
      <c r="AVQ136" s="7"/>
      <c r="AVR136" s="7"/>
      <c r="AVS136" s="7"/>
      <c r="AVT136" s="7"/>
      <c r="AVU136" s="7"/>
      <c r="AVV136" s="7"/>
      <c r="AVW136" s="7"/>
      <c r="AVX136" s="7"/>
      <c r="AVY136" s="7"/>
      <c r="AVZ136" s="7"/>
      <c r="AWA136" s="7"/>
      <c r="AWB136" s="7"/>
      <c r="AWC136" s="7"/>
      <c r="AWD136" s="7"/>
      <c r="AWE136" s="7"/>
      <c r="AWF136" s="7"/>
      <c r="AWG136" s="7"/>
      <c r="AWH136" s="7"/>
      <c r="AWI136" s="7"/>
      <c r="AWJ136" s="7"/>
      <c r="AWK136" s="7"/>
      <c r="AWL136" s="7"/>
      <c r="AWM136" s="7"/>
      <c r="AWN136" s="7"/>
      <c r="AWO136" s="7"/>
      <c r="AWP136" s="7"/>
      <c r="AWQ136" s="7"/>
      <c r="AWR136" s="7"/>
      <c r="AWS136" s="7"/>
      <c r="AWT136" s="7"/>
      <c r="AWU136" s="7"/>
      <c r="AWV136" s="7"/>
      <c r="AWW136" s="7"/>
      <c r="AWX136" s="7"/>
    </row>
    <row r="137" spans="1:1298" ht="18.75" x14ac:dyDescent="0.25">
      <c r="A137" s="1" t="s">
        <v>193</v>
      </c>
      <c r="B137" s="30">
        <v>2875.12</v>
      </c>
      <c r="C137" s="31">
        <f>B137*C139/B139</f>
        <v>82.205371337830826</v>
      </c>
      <c r="D137" s="40"/>
      <c r="E137" s="30"/>
    </row>
    <row r="138" spans="1:1298" ht="18.75" x14ac:dyDescent="0.25">
      <c r="A138" s="1" t="s">
        <v>194</v>
      </c>
      <c r="B138" s="30">
        <v>2880.69</v>
      </c>
      <c r="C138" s="31">
        <f>B138*C139/B139</f>
        <v>82.364628662169196</v>
      </c>
      <c r="D138" s="40"/>
      <c r="E138" s="30"/>
    </row>
    <row r="139" spans="1:1298" s="5" customFormat="1" ht="18.75" x14ac:dyDescent="0.25">
      <c r="A139" s="4"/>
      <c r="B139" s="32">
        <f>SUM(B137:B138)</f>
        <v>5755.8099999999995</v>
      </c>
      <c r="C139" s="33">
        <v>164.57</v>
      </c>
      <c r="D139" s="41"/>
      <c r="E139" s="32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  <c r="IW139" s="7"/>
      <c r="IX139" s="7"/>
      <c r="IY139" s="7"/>
      <c r="IZ139" s="7"/>
      <c r="JA139" s="7"/>
      <c r="JB139" s="7"/>
      <c r="JC139" s="7"/>
      <c r="JD139" s="7"/>
      <c r="JE139" s="7"/>
      <c r="JF139" s="7"/>
      <c r="JG139" s="7"/>
      <c r="JH139" s="7"/>
      <c r="JI139" s="7"/>
      <c r="JJ139" s="7"/>
      <c r="JK139" s="7"/>
      <c r="JL139" s="7"/>
      <c r="JM139" s="7"/>
      <c r="JN139" s="7"/>
      <c r="JO139" s="7"/>
      <c r="JP139" s="7"/>
      <c r="JQ139" s="7"/>
      <c r="JR139" s="7"/>
      <c r="JS139" s="7"/>
      <c r="JT139" s="7"/>
      <c r="JU139" s="7"/>
      <c r="JV139" s="7"/>
      <c r="JW139" s="7"/>
      <c r="JX139" s="7"/>
      <c r="JY139" s="7"/>
      <c r="JZ139" s="7"/>
      <c r="KA139" s="7"/>
      <c r="KB139" s="7"/>
      <c r="KC139" s="7"/>
      <c r="KD139" s="7"/>
      <c r="KE139" s="7"/>
      <c r="KF139" s="7"/>
      <c r="KG139" s="7"/>
      <c r="KH139" s="7"/>
      <c r="KI139" s="7"/>
      <c r="KJ139" s="7"/>
      <c r="KK139" s="7"/>
      <c r="KL139" s="7"/>
      <c r="KM139" s="7"/>
      <c r="KN139" s="7"/>
      <c r="KO139" s="7"/>
      <c r="KP139" s="7"/>
      <c r="KQ139" s="7"/>
      <c r="KR139" s="7"/>
      <c r="KS139" s="7"/>
      <c r="KT139" s="7"/>
      <c r="KU139" s="7"/>
      <c r="KV139" s="7"/>
      <c r="KW139" s="7"/>
      <c r="KX139" s="7"/>
      <c r="KY139" s="7"/>
      <c r="KZ139" s="7"/>
      <c r="LA139" s="7"/>
      <c r="LB139" s="7"/>
      <c r="LC139" s="7"/>
      <c r="LD139" s="7"/>
      <c r="LE139" s="7"/>
      <c r="LF139" s="7"/>
      <c r="LG139" s="7"/>
      <c r="LH139" s="7"/>
      <c r="LI139" s="7"/>
      <c r="LJ139" s="7"/>
      <c r="LK139" s="7"/>
      <c r="LL139" s="7"/>
      <c r="LM139" s="7"/>
      <c r="LN139" s="7"/>
      <c r="LO139" s="7"/>
      <c r="LP139" s="7"/>
      <c r="LQ139" s="7"/>
      <c r="LR139" s="7"/>
      <c r="LS139" s="7"/>
      <c r="LT139" s="7"/>
      <c r="LU139" s="7"/>
      <c r="LV139" s="7"/>
      <c r="LW139" s="7"/>
      <c r="LX139" s="7"/>
      <c r="LY139" s="7"/>
      <c r="LZ139" s="7"/>
      <c r="MA139" s="7"/>
      <c r="MB139" s="7"/>
      <c r="MC139" s="7"/>
      <c r="MD139" s="7"/>
      <c r="ME139" s="7"/>
      <c r="MF139" s="7"/>
      <c r="MG139" s="7"/>
      <c r="MH139" s="7"/>
      <c r="MI139" s="7"/>
      <c r="MJ139" s="7"/>
      <c r="MK139" s="7"/>
      <c r="ML139" s="7"/>
      <c r="MM139" s="7"/>
      <c r="MN139" s="7"/>
      <c r="MO139" s="7"/>
      <c r="MP139" s="7"/>
      <c r="MQ139" s="7"/>
      <c r="MR139" s="7"/>
      <c r="MS139" s="7"/>
      <c r="MT139" s="7"/>
      <c r="MU139" s="7"/>
      <c r="MV139" s="7"/>
      <c r="MW139" s="7"/>
      <c r="MX139" s="7"/>
      <c r="MY139" s="7"/>
      <c r="MZ139" s="7"/>
      <c r="NA139" s="7"/>
      <c r="NB139" s="7"/>
      <c r="NC139" s="7"/>
      <c r="ND139" s="7"/>
      <c r="NE139" s="7"/>
      <c r="NF139" s="7"/>
      <c r="NG139" s="7"/>
      <c r="NH139" s="7"/>
      <c r="NI139" s="7"/>
      <c r="NJ139" s="7"/>
      <c r="NK139" s="7"/>
      <c r="NL139" s="7"/>
      <c r="NM139" s="7"/>
      <c r="NN139" s="7"/>
      <c r="NO139" s="7"/>
      <c r="NP139" s="7"/>
      <c r="NQ139" s="7"/>
      <c r="NR139" s="7"/>
      <c r="NS139" s="7"/>
      <c r="NT139" s="7"/>
      <c r="NU139" s="7"/>
      <c r="NV139" s="7"/>
      <c r="NW139" s="7"/>
      <c r="NX139" s="7"/>
      <c r="NY139" s="7"/>
      <c r="NZ139" s="7"/>
      <c r="OA139" s="7"/>
      <c r="OB139" s="7"/>
      <c r="OC139" s="7"/>
      <c r="OD139" s="7"/>
      <c r="OE139" s="7"/>
      <c r="OF139" s="7"/>
      <c r="OG139" s="7"/>
      <c r="OH139" s="7"/>
      <c r="OI139" s="7"/>
      <c r="OJ139" s="7"/>
      <c r="OK139" s="7"/>
      <c r="OL139" s="7"/>
      <c r="OM139" s="7"/>
      <c r="ON139" s="7"/>
      <c r="OO139" s="7"/>
      <c r="OP139" s="7"/>
      <c r="OQ139" s="7"/>
      <c r="OR139" s="7"/>
      <c r="OS139" s="7"/>
      <c r="OT139" s="7"/>
      <c r="OU139" s="7"/>
      <c r="OV139" s="7"/>
      <c r="OW139" s="7"/>
      <c r="OX139" s="7"/>
      <c r="OY139" s="7"/>
      <c r="OZ139" s="7"/>
      <c r="PA139" s="7"/>
      <c r="PB139" s="7"/>
      <c r="PC139" s="7"/>
      <c r="PD139" s="7"/>
      <c r="PE139" s="7"/>
      <c r="PF139" s="7"/>
      <c r="PG139" s="7"/>
      <c r="PH139" s="7"/>
      <c r="PI139" s="7"/>
      <c r="PJ139" s="7"/>
      <c r="PK139" s="7"/>
      <c r="PL139" s="7"/>
      <c r="PM139" s="7"/>
      <c r="PN139" s="7"/>
      <c r="PO139" s="7"/>
      <c r="PP139" s="7"/>
      <c r="PQ139" s="7"/>
      <c r="PR139" s="7"/>
      <c r="PS139" s="7"/>
      <c r="PT139" s="7"/>
      <c r="PU139" s="7"/>
      <c r="PV139" s="7"/>
      <c r="PW139" s="7"/>
      <c r="PX139" s="7"/>
      <c r="PY139" s="7"/>
      <c r="PZ139" s="7"/>
      <c r="QA139" s="7"/>
      <c r="QB139" s="7"/>
      <c r="QC139" s="7"/>
      <c r="QD139" s="7"/>
      <c r="QE139" s="7"/>
      <c r="QF139" s="7"/>
      <c r="QG139" s="7"/>
      <c r="QH139" s="7"/>
      <c r="QI139" s="7"/>
      <c r="QJ139" s="7"/>
      <c r="QK139" s="7"/>
      <c r="QL139" s="7"/>
      <c r="QM139" s="7"/>
      <c r="QN139" s="7"/>
      <c r="QO139" s="7"/>
      <c r="QP139" s="7"/>
      <c r="QQ139" s="7"/>
      <c r="QR139" s="7"/>
      <c r="QS139" s="7"/>
      <c r="QT139" s="7"/>
      <c r="QU139" s="7"/>
      <c r="QV139" s="7"/>
      <c r="QW139" s="7"/>
      <c r="QX139" s="7"/>
      <c r="QY139" s="7"/>
      <c r="QZ139" s="7"/>
      <c r="RA139" s="7"/>
      <c r="RB139" s="7"/>
      <c r="RC139" s="7"/>
      <c r="RD139" s="7"/>
      <c r="RE139" s="7"/>
      <c r="RF139" s="7"/>
      <c r="RG139" s="7"/>
      <c r="RH139" s="7"/>
      <c r="RI139" s="7"/>
      <c r="RJ139" s="7"/>
      <c r="RK139" s="7"/>
      <c r="RL139" s="7"/>
      <c r="RM139" s="7"/>
      <c r="RN139" s="7"/>
      <c r="RO139" s="7"/>
      <c r="RP139" s="7"/>
      <c r="RQ139" s="7"/>
      <c r="RR139" s="7"/>
      <c r="RS139" s="7"/>
      <c r="RT139" s="7"/>
      <c r="RU139" s="7"/>
      <c r="RV139" s="7"/>
      <c r="RW139" s="7"/>
      <c r="RX139" s="7"/>
      <c r="RY139" s="7"/>
      <c r="RZ139" s="7"/>
      <c r="SA139" s="7"/>
      <c r="SB139" s="7"/>
      <c r="SC139" s="7"/>
      <c r="SD139" s="7"/>
      <c r="SE139" s="7"/>
      <c r="SF139" s="7"/>
      <c r="SG139" s="7"/>
      <c r="SH139" s="7"/>
      <c r="SI139" s="7"/>
      <c r="SJ139" s="7"/>
      <c r="SK139" s="7"/>
      <c r="SL139" s="7"/>
      <c r="SM139" s="7"/>
      <c r="SN139" s="7"/>
      <c r="SO139" s="7"/>
      <c r="SP139" s="7"/>
      <c r="SQ139" s="7"/>
      <c r="SR139" s="7"/>
      <c r="SS139" s="7"/>
      <c r="ST139" s="7"/>
      <c r="SU139" s="7"/>
      <c r="SV139" s="7"/>
      <c r="SW139" s="7"/>
      <c r="SX139" s="7"/>
      <c r="SY139" s="7"/>
      <c r="SZ139" s="7"/>
      <c r="TA139" s="7"/>
      <c r="TB139" s="7"/>
      <c r="TC139" s="7"/>
      <c r="TD139" s="7"/>
      <c r="TE139" s="7"/>
      <c r="TF139" s="7"/>
      <c r="TG139" s="7"/>
      <c r="TH139" s="7"/>
      <c r="TI139" s="7"/>
      <c r="TJ139" s="7"/>
      <c r="TK139" s="7"/>
      <c r="TL139" s="7"/>
      <c r="TM139" s="7"/>
      <c r="TN139" s="7"/>
      <c r="TO139" s="7"/>
      <c r="TP139" s="7"/>
      <c r="TQ139" s="7"/>
      <c r="TR139" s="7"/>
      <c r="TS139" s="7"/>
      <c r="TT139" s="7"/>
      <c r="TU139" s="7"/>
      <c r="TV139" s="7"/>
      <c r="TW139" s="7"/>
      <c r="TX139" s="7"/>
      <c r="TY139" s="7"/>
      <c r="TZ139" s="7"/>
      <c r="UA139" s="7"/>
      <c r="UB139" s="7"/>
      <c r="UC139" s="7"/>
      <c r="UD139" s="7"/>
      <c r="UE139" s="7"/>
      <c r="UF139" s="7"/>
      <c r="UG139" s="7"/>
      <c r="UH139" s="7"/>
      <c r="UI139" s="7"/>
      <c r="UJ139" s="7"/>
      <c r="UK139" s="7"/>
      <c r="UL139" s="7"/>
      <c r="UM139" s="7"/>
      <c r="UN139" s="7"/>
      <c r="UO139" s="7"/>
      <c r="UP139" s="7"/>
      <c r="UQ139" s="7"/>
      <c r="UR139" s="7"/>
      <c r="US139" s="7"/>
      <c r="UT139" s="7"/>
      <c r="UU139" s="7"/>
      <c r="UV139" s="7"/>
      <c r="UW139" s="7"/>
      <c r="UX139" s="7"/>
      <c r="UY139" s="7"/>
      <c r="UZ139" s="7"/>
      <c r="VA139" s="7"/>
      <c r="VB139" s="7"/>
      <c r="VC139" s="7"/>
      <c r="VD139" s="7"/>
      <c r="VE139" s="7"/>
      <c r="VF139" s="7"/>
      <c r="VG139" s="7"/>
      <c r="VH139" s="7"/>
      <c r="VI139" s="7"/>
      <c r="VJ139" s="7"/>
      <c r="VK139" s="7"/>
      <c r="VL139" s="7"/>
      <c r="VM139" s="7"/>
      <c r="VN139" s="7"/>
      <c r="VO139" s="7"/>
      <c r="VP139" s="7"/>
      <c r="VQ139" s="7"/>
      <c r="VR139" s="7"/>
      <c r="VS139" s="7"/>
      <c r="VT139" s="7"/>
      <c r="VU139" s="7"/>
      <c r="VV139" s="7"/>
      <c r="VW139" s="7"/>
      <c r="VX139" s="7"/>
      <c r="VY139" s="7"/>
      <c r="VZ139" s="7"/>
      <c r="WA139" s="7"/>
      <c r="WB139" s="7"/>
      <c r="WC139" s="7"/>
      <c r="WD139" s="7"/>
      <c r="WE139" s="7"/>
      <c r="WF139" s="7"/>
      <c r="WG139" s="7"/>
      <c r="WH139" s="7"/>
      <c r="WI139" s="7"/>
      <c r="WJ139" s="7"/>
      <c r="WK139" s="7"/>
      <c r="WL139" s="7"/>
      <c r="WM139" s="7"/>
      <c r="WN139" s="7"/>
      <c r="WO139" s="7"/>
      <c r="WP139" s="7"/>
      <c r="WQ139" s="7"/>
      <c r="WR139" s="7"/>
      <c r="WS139" s="7"/>
      <c r="WT139" s="7"/>
      <c r="WU139" s="7"/>
      <c r="WV139" s="7"/>
      <c r="WW139" s="7"/>
      <c r="WX139" s="7"/>
      <c r="WY139" s="7"/>
      <c r="WZ139" s="7"/>
      <c r="XA139" s="7"/>
      <c r="XB139" s="7"/>
      <c r="XC139" s="7"/>
      <c r="XD139" s="7"/>
      <c r="XE139" s="7"/>
      <c r="XF139" s="7"/>
      <c r="XG139" s="7"/>
      <c r="XH139" s="7"/>
      <c r="XI139" s="7"/>
      <c r="XJ139" s="7"/>
      <c r="XK139" s="7"/>
      <c r="XL139" s="7"/>
      <c r="XM139" s="7"/>
      <c r="XN139" s="7"/>
      <c r="XO139" s="7"/>
      <c r="XP139" s="7"/>
      <c r="XQ139" s="7"/>
      <c r="XR139" s="7"/>
      <c r="XS139" s="7"/>
      <c r="XT139" s="7"/>
      <c r="XU139" s="7"/>
      <c r="XV139" s="7"/>
      <c r="XW139" s="7"/>
      <c r="XX139" s="7"/>
      <c r="XY139" s="7"/>
      <c r="XZ139" s="7"/>
      <c r="YA139" s="7"/>
      <c r="YB139" s="7"/>
      <c r="YC139" s="7"/>
      <c r="YD139" s="7"/>
      <c r="YE139" s="7"/>
      <c r="YF139" s="7"/>
      <c r="YG139" s="7"/>
      <c r="YH139" s="7"/>
      <c r="YI139" s="7"/>
      <c r="YJ139" s="7"/>
      <c r="YK139" s="7"/>
      <c r="YL139" s="7"/>
      <c r="YM139" s="7"/>
      <c r="YN139" s="7"/>
      <c r="YO139" s="7"/>
      <c r="YP139" s="7"/>
      <c r="YQ139" s="7"/>
      <c r="YR139" s="7"/>
      <c r="YS139" s="7"/>
      <c r="YT139" s="7"/>
      <c r="YU139" s="7"/>
      <c r="YV139" s="7"/>
      <c r="YW139" s="7"/>
      <c r="YX139" s="7"/>
      <c r="YY139" s="7"/>
      <c r="YZ139" s="7"/>
      <c r="ZA139" s="7"/>
      <c r="ZB139" s="7"/>
      <c r="ZC139" s="7"/>
      <c r="ZD139" s="7"/>
      <c r="ZE139" s="7"/>
      <c r="ZF139" s="7"/>
      <c r="ZG139" s="7"/>
      <c r="ZH139" s="7"/>
      <c r="ZI139" s="7"/>
      <c r="ZJ139" s="7"/>
      <c r="ZK139" s="7"/>
      <c r="ZL139" s="7"/>
      <c r="ZM139" s="7"/>
      <c r="ZN139" s="7"/>
      <c r="ZO139" s="7"/>
      <c r="ZP139" s="7"/>
      <c r="ZQ139" s="7"/>
      <c r="ZR139" s="7"/>
      <c r="ZS139" s="7"/>
      <c r="ZT139" s="7"/>
      <c r="ZU139" s="7"/>
      <c r="ZV139" s="7"/>
      <c r="ZW139" s="7"/>
      <c r="ZX139" s="7"/>
      <c r="ZY139" s="7"/>
      <c r="ZZ139" s="7"/>
      <c r="AAA139" s="7"/>
      <c r="AAB139" s="7"/>
      <c r="AAC139" s="7"/>
      <c r="AAD139" s="7"/>
      <c r="AAE139" s="7"/>
      <c r="AAF139" s="7"/>
      <c r="AAG139" s="7"/>
      <c r="AAH139" s="7"/>
      <c r="AAI139" s="7"/>
      <c r="AAJ139" s="7"/>
      <c r="AAK139" s="7"/>
      <c r="AAL139" s="7"/>
      <c r="AAM139" s="7"/>
      <c r="AAN139" s="7"/>
      <c r="AAO139" s="7"/>
      <c r="AAP139" s="7"/>
      <c r="AAQ139" s="7"/>
      <c r="AAR139" s="7"/>
      <c r="AAS139" s="7"/>
      <c r="AAT139" s="7"/>
      <c r="AAU139" s="7"/>
      <c r="AAV139" s="7"/>
      <c r="AAW139" s="7"/>
      <c r="AAX139" s="7"/>
      <c r="AAY139" s="7"/>
      <c r="AAZ139" s="7"/>
      <c r="ABA139" s="7"/>
      <c r="ABB139" s="7"/>
      <c r="ABC139" s="7"/>
      <c r="ABD139" s="7"/>
      <c r="ABE139" s="7"/>
      <c r="ABF139" s="7"/>
      <c r="ABG139" s="7"/>
      <c r="ABH139" s="7"/>
      <c r="ABI139" s="7"/>
      <c r="ABJ139" s="7"/>
      <c r="ABK139" s="7"/>
      <c r="ABL139" s="7"/>
      <c r="ABM139" s="7"/>
      <c r="ABN139" s="7"/>
      <c r="ABO139" s="7"/>
      <c r="ABP139" s="7"/>
      <c r="ABQ139" s="7"/>
      <c r="ABR139" s="7"/>
      <c r="ABS139" s="7"/>
      <c r="ABT139" s="7"/>
      <c r="ABU139" s="7"/>
      <c r="ABV139" s="7"/>
      <c r="ABW139" s="7"/>
      <c r="ABX139" s="7"/>
      <c r="ABY139" s="7"/>
      <c r="ABZ139" s="7"/>
      <c r="ACA139" s="7"/>
      <c r="ACB139" s="7"/>
      <c r="ACC139" s="7"/>
      <c r="ACD139" s="7"/>
      <c r="ACE139" s="7"/>
      <c r="ACF139" s="7"/>
      <c r="ACG139" s="7"/>
      <c r="ACH139" s="7"/>
      <c r="ACI139" s="7"/>
      <c r="ACJ139" s="7"/>
      <c r="ACK139" s="7"/>
      <c r="ACL139" s="7"/>
      <c r="ACM139" s="7"/>
      <c r="ACN139" s="7"/>
      <c r="ACO139" s="7"/>
      <c r="ACP139" s="7"/>
      <c r="ACQ139" s="7"/>
      <c r="ACR139" s="7"/>
      <c r="ACS139" s="7"/>
      <c r="ACT139" s="7"/>
      <c r="ACU139" s="7"/>
      <c r="ACV139" s="7"/>
      <c r="ACW139" s="7"/>
      <c r="ACX139" s="7"/>
      <c r="ACY139" s="7"/>
      <c r="ACZ139" s="7"/>
      <c r="ADA139" s="7"/>
      <c r="ADB139" s="7"/>
      <c r="ADC139" s="7"/>
      <c r="ADD139" s="7"/>
      <c r="ADE139" s="7"/>
      <c r="ADF139" s="7"/>
      <c r="ADG139" s="7"/>
      <c r="ADH139" s="7"/>
      <c r="ADI139" s="7"/>
      <c r="ADJ139" s="7"/>
      <c r="ADK139" s="7"/>
      <c r="ADL139" s="7"/>
      <c r="ADM139" s="7"/>
      <c r="ADN139" s="7"/>
      <c r="ADO139" s="7"/>
      <c r="ADP139" s="7"/>
      <c r="ADQ139" s="7"/>
      <c r="ADR139" s="7"/>
      <c r="ADS139" s="7"/>
      <c r="ADT139" s="7"/>
      <c r="ADU139" s="7"/>
      <c r="ADV139" s="7"/>
      <c r="ADW139" s="7"/>
      <c r="ADX139" s="7"/>
      <c r="ADY139" s="7"/>
      <c r="ADZ139" s="7"/>
      <c r="AEA139" s="7"/>
      <c r="AEB139" s="7"/>
      <c r="AEC139" s="7"/>
      <c r="AED139" s="7"/>
      <c r="AEE139" s="7"/>
      <c r="AEF139" s="7"/>
      <c r="AEG139" s="7"/>
      <c r="AEH139" s="7"/>
      <c r="AEI139" s="7"/>
      <c r="AEJ139" s="7"/>
      <c r="AEK139" s="7"/>
      <c r="AEL139" s="7"/>
      <c r="AEM139" s="7"/>
      <c r="AEN139" s="7"/>
      <c r="AEO139" s="7"/>
      <c r="AEP139" s="7"/>
      <c r="AEQ139" s="7"/>
      <c r="AER139" s="7"/>
      <c r="AES139" s="7"/>
      <c r="AET139" s="7"/>
      <c r="AEU139" s="7"/>
      <c r="AEV139" s="7"/>
      <c r="AEW139" s="7"/>
      <c r="AEX139" s="7"/>
      <c r="AEY139" s="7"/>
      <c r="AEZ139" s="7"/>
      <c r="AFA139" s="7"/>
      <c r="AFB139" s="7"/>
      <c r="AFC139" s="7"/>
      <c r="AFD139" s="7"/>
      <c r="AFE139" s="7"/>
      <c r="AFF139" s="7"/>
      <c r="AFG139" s="7"/>
      <c r="AFH139" s="7"/>
      <c r="AFI139" s="7"/>
      <c r="AFJ139" s="7"/>
      <c r="AFK139" s="7"/>
      <c r="AFL139" s="7"/>
      <c r="AFM139" s="7"/>
      <c r="AFN139" s="7"/>
      <c r="AFO139" s="7"/>
      <c r="AFP139" s="7"/>
      <c r="AFQ139" s="7"/>
      <c r="AFR139" s="7"/>
      <c r="AFS139" s="7"/>
      <c r="AFT139" s="7"/>
      <c r="AFU139" s="7"/>
      <c r="AFV139" s="7"/>
      <c r="AFW139" s="7"/>
      <c r="AFX139" s="7"/>
      <c r="AFY139" s="7"/>
      <c r="AFZ139" s="7"/>
      <c r="AGA139" s="7"/>
      <c r="AGB139" s="7"/>
      <c r="AGC139" s="7"/>
      <c r="AGD139" s="7"/>
      <c r="AGE139" s="7"/>
      <c r="AGF139" s="7"/>
      <c r="AGG139" s="7"/>
      <c r="AGH139" s="7"/>
      <c r="AGI139" s="7"/>
      <c r="AGJ139" s="7"/>
      <c r="AGK139" s="7"/>
      <c r="AGL139" s="7"/>
      <c r="AGM139" s="7"/>
      <c r="AGN139" s="7"/>
      <c r="AGO139" s="7"/>
      <c r="AGP139" s="7"/>
      <c r="AGQ139" s="7"/>
      <c r="AGR139" s="7"/>
      <c r="AGS139" s="7"/>
      <c r="AGT139" s="7"/>
      <c r="AGU139" s="7"/>
      <c r="AGV139" s="7"/>
      <c r="AGW139" s="7"/>
      <c r="AGX139" s="7"/>
      <c r="AGY139" s="7"/>
      <c r="AGZ139" s="7"/>
      <c r="AHA139" s="7"/>
      <c r="AHB139" s="7"/>
      <c r="AHC139" s="7"/>
      <c r="AHD139" s="7"/>
      <c r="AHE139" s="7"/>
      <c r="AHF139" s="7"/>
      <c r="AHG139" s="7"/>
      <c r="AHH139" s="7"/>
      <c r="AHI139" s="7"/>
      <c r="AHJ139" s="7"/>
      <c r="AHK139" s="7"/>
      <c r="AHL139" s="7"/>
      <c r="AHM139" s="7"/>
      <c r="AHN139" s="7"/>
      <c r="AHO139" s="7"/>
      <c r="AHP139" s="7"/>
      <c r="AHQ139" s="7"/>
      <c r="AHR139" s="7"/>
      <c r="AHS139" s="7"/>
      <c r="AHT139" s="7"/>
      <c r="AHU139" s="7"/>
      <c r="AHV139" s="7"/>
      <c r="AHW139" s="7"/>
      <c r="AHX139" s="7"/>
      <c r="AHY139" s="7"/>
      <c r="AHZ139" s="7"/>
      <c r="AIA139" s="7"/>
      <c r="AIB139" s="7"/>
      <c r="AIC139" s="7"/>
      <c r="AID139" s="7"/>
      <c r="AIE139" s="7"/>
      <c r="AIF139" s="7"/>
      <c r="AIG139" s="7"/>
      <c r="AIH139" s="7"/>
      <c r="AII139" s="7"/>
      <c r="AIJ139" s="7"/>
      <c r="AIK139" s="7"/>
      <c r="AIL139" s="7"/>
      <c r="AIM139" s="7"/>
      <c r="AIN139" s="7"/>
      <c r="AIO139" s="7"/>
      <c r="AIP139" s="7"/>
      <c r="AIQ139" s="7"/>
      <c r="AIR139" s="7"/>
      <c r="AIS139" s="7"/>
      <c r="AIT139" s="7"/>
      <c r="AIU139" s="7"/>
      <c r="AIV139" s="7"/>
      <c r="AIW139" s="7"/>
      <c r="AIX139" s="7"/>
      <c r="AIY139" s="7"/>
      <c r="AIZ139" s="7"/>
      <c r="AJA139" s="7"/>
      <c r="AJB139" s="7"/>
      <c r="AJC139" s="7"/>
      <c r="AJD139" s="7"/>
      <c r="AJE139" s="7"/>
      <c r="AJF139" s="7"/>
      <c r="AJG139" s="7"/>
      <c r="AJH139" s="7"/>
      <c r="AJI139" s="7"/>
      <c r="AJJ139" s="7"/>
      <c r="AJK139" s="7"/>
      <c r="AJL139" s="7"/>
      <c r="AJM139" s="7"/>
      <c r="AJN139" s="7"/>
      <c r="AJO139" s="7"/>
      <c r="AJP139" s="7"/>
      <c r="AJQ139" s="7"/>
      <c r="AJR139" s="7"/>
      <c r="AJS139" s="7"/>
      <c r="AJT139" s="7"/>
      <c r="AJU139" s="7"/>
      <c r="AJV139" s="7"/>
      <c r="AJW139" s="7"/>
      <c r="AJX139" s="7"/>
      <c r="AJY139" s="7"/>
      <c r="AJZ139" s="7"/>
      <c r="AKA139" s="7"/>
      <c r="AKB139" s="7"/>
      <c r="AKC139" s="7"/>
      <c r="AKD139" s="7"/>
      <c r="AKE139" s="7"/>
      <c r="AKF139" s="7"/>
      <c r="AKG139" s="7"/>
      <c r="AKH139" s="7"/>
      <c r="AKI139" s="7"/>
      <c r="AKJ139" s="7"/>
      <c r="AKK139" s="7"/>
      <c r="AKL139" s="7"/>
      <c r="AKM139" s="7"/>
      <c r="AKN139" s="7"/>
      <c r="AKO139" s="7"/>
      <c r="AKP139" s="7"/>
      <c r="AKQ139" s="7"/>
      <c r="AKR139" s="7"/>
      <c r="AKS139" s="7"/>
      <c r="AKT139" s="7"/>
      <c r="AKU139" s="7"/>
      <c r="AKV139" s="7"/>
      <c r="AKW139" s="7"/>
      <c r="AKX139" s="7"/>
      <c r="AKY139" s="7"/>
      <c r="AKZ139" s="7"/>
      <c r="ALA139" s="7"/>
      <c r="ALB139" s="7"/>
      <c r="ALC139" s="7"/>
      <c r="ALD139" s="7"/>
      <c r="ALE139" s="7"/>
      <c r="ALF139" s="7"/>
      <c r="ALG139" s="7"/>
      <c r="ALH139" s="7"/>
      <c r="ALI139" s="7"/>
      <c r="ALJ139" s="7"/>
      <c r="ALK139" s="7"/>
      <c r="ALL139" s="7"/>
      <c r="ALM139" s="7"/>
      <c r="ALN139" s="7"/>
      <c r="ALO139" s="7"/>
      <c r="ALP139" s="7"/>
      <c r="ALQ139" s="7"/>
      <c r="ALR139" s="7"/>
      <c r="ALS139" s="7"/>
      <c r="ALT139" s="7"/>
      <c r="ALU139" s="7"/>
      <c r="ALV139" s="7"/>
      <c r="ALW139" s="7"/>
      <c r="ALX139" s="7"/>
      <c r="ALY139" s="7"/>
      <c r="ALZ139" s="7"/>
      <c r="AMA139" s="7"/>
      <c r="AMB139" s="7"/>
      <c r="AMC139" s="7"/>
      <c r="AMD139" s="7"/>
      <c r="AME139" s="7"/>
      <c r="AMF139" s="7"/>
      <c r="AMG139" s="7"/>
      <c r="AMH139" s="7"/>
      <c r="AMI139" s="7"/>
      <c r="AMJ139" s="7"/>
      <c r="AMK139" s="7"/>
      <c r="AML139" s="7"/>
      <c r="AMM139" s="7"/>
      <c r="AMN139" s="7"/>
      <c r="AMO139" s="7"/>
      <c r="AMP139" s="7"/>
      <c r="AMQ139" s="7"/>
      <c r="AMR139" s="7"/>
      <c r="AMS139" s="7"/>
      <c r="AMT139" s="7"/>
      <c r="AMU139" s="7"/>
      <c r="AMV139" s="7"/>
      <c r="AMW139" s="7"/>
      <c r="AMX139" s="7"/>
      <c r="AMY139" s="7"/>
      <c r="AMZ139" s="7"/>
      <c r="ANA139" s="7"/>
      <c r="ANB139" s="7"/>
      <c r="ANC139" s="7"/>
      <c r="AND139" s="7"/>
      <c r="ANE139" s="7"/>
      <c r="ANF139" s="7"/>
      <c r="ANG139" s="7"/>
      <c r="ANH139" s="7"/>
      <c r="ANI139" s="7"/>
      <c r="ANJ139" s="7"/>
      <c r="ANK139" s="7"/>
      <c r="ANL139" s="7"/>
      <c r="ANM139" s="7"/>
      <c r="ANN139" s="7"/>
      <c r="ANO139" s="7"/>
      <c r="ANP139" s="7"/>
      <c r="ANQ139" s="7"/>
      <c r="ANR139" s="7"/>
      <c r="ANS139" s="7"/>
      <c r="ANT139" s="7"/>
      <c r="ANU139" s="7"/>
      <c r="ANV139" s="7"/>
      <c r="ANW139" s="7"/>
      <c r="ANX139" s="7"/>
      <c r="ANY139" s="7"/>
      <c r="ANZ139" s="7"/>
      <c r="AOA139" s="7"/>
      <c r="AOB139" s="7"/>
      <c r="AOC139" s="7"/>
      <c r="AOD139" s="7"/>
      <c r="AOE139" s="7"/>
      <c r="AOF139" s="7"/>
      <c r="AOG139" s="7"/>
      <c r="AOH139" s="7"/>
      <c r="AOI139" s="7"/>
      <c r="AOJ139" s="7"/>
      <c r="AOK139" s="7"/>
      <c r="AOL139" s="7"/>
      <c r="AOM139" s="7"/>
      <c r="AON139" s="7"/>
      <c r="AOO139" s="7"/>
      <c r="AOP139" s="7"/>
      <c r="AOQ139" s="7"/>
      <c r="AOR139" s="7"/>
      <c r="AOS139" s="7"/>
      <c r="AOT139" s="7"/>
      <c r="AOU139" s="7"/>
      <c r="AOV139" s="7"/>
      <c r="AOW139" s="7"/>
      <c r="AOX139" s="7"/>
      <c r="AOY139" s="7"/>
      <c r="AOZ139" s="7"/>
      <c r="APA139" s="7"/>
      <c r="APB139" s="7"/>
      <c r="APC139" s="7"/>
      <c r="APD139" s="7"/>
      <c r="APE139" s="7"/>
      <c r="APF139" s="7"/>
      <c r="APG139" s="7"/>
      <c r="APH139" s="7"/>
      <c r="API139" s="7"/>
      <c r="APJ139" s="7"/>
      <c r="APK139" s="7"/>
      <c r="APL139" s="7"/>
      <c r="APM139" s="7"/>
      <c r="APN139" s="7"/>
      <c r="APO139" s="7"/>
      <c r="APP139" s="7"/>
      <c r="APQ139" s="7"/>
      <c r="APR139" s="7"/>
      <c r="APS139" s="7"/>
      <c r="APT139" s="7"/>
      <c r="APU139" s="7"/>
      <c r="APV139" s="7"/>
      <c r="APW139" s="7"/>
      <c r="APX139" s="7"/>
      <c r="APY139" s="7"/>
      <c r="APZ139" s="7"/>
      <c r="AQA139" s="7"/>
      <c r="AQB139" s="7"/>
      <c r="AQC139" s="7"/>
      <c r="AQD139" s="7"/>
      <c r="AQE139" s="7"/>
      <c r="AQF139" s="7"/>
      <c r="AQG139" s="7"/>
      <c r="AQH139" s="7"/>
      <c r="AQI139" s="7"/>
      <c r="AQJ139" s="7"/>
      <c r="AQK139" s="7"/>
      <c r="AQL139" s="7"/>
      <c r="AQM139" s="7"/>
      <c r="AQN139" s="7"/>
      <c r="AQO139" s="7"/>
      <c r="AQP139" s="7"/>
      <c r="AQQ139" s="7"/>
      <c r="AQR139" s="7"/>
      <c r="AQS139" s="7"/>
      <c r="AQT139" s="7"/>
      <c r="AQU139" s="7"/>
      <c r="AQV139" s="7"/>
      <c r="AQW139" s="7"/>
      <c r="AQX139" s="7"/>
      <c r="AQY139" s="7"/>
      <c r="AQZ139" s="7"/>
      <c r="ARA139" s="7"/>
      <c r="ARB139" s="7"/>
      <c r="ARC139" s="7"/>
      <c r="ARD139" s="7"/>
      <c r="ARE139" s="7"/>
      <c r="ARF139" s="7"/>
      <c r="ARG139" s="7"/>
      <c r="ARH139" s="7"/>
      <c r="ARI139" s="7"/>
      <c r="ARJ139" s="7"/>
      <c r="ARK139" s="7"/>
      <c r="ARL139" s="7"/>
      <c r="ARM139" s="7"/>
      <c r="ARN139" s="7"/>
      <c r="ARO139" s="7"/>
      <c r="ARP139" s="7"/>
      <c r="ARQ139" s="7"/>
      <c r="ARR139" s="7"/>
      <c r="ARS139" s="7"/>
      <c r="ART139" s="7"/>
      <c r="ARU139" s="7"/>
      <c r="ARV139" s="7"/>
      <c r="ARW139" s="7"/>
      <c r="ARX139" s="7"/>
      <c r="ARY139" s="7"/>
      <c r="ARZ139" s="7"/>
      <c r="ASA139" s="7"/>
      <c r="ASB139" s="7"/>
      <c r="ASC139" s="7"/>
      <c r="ASD139" s="7"/>
      <c r="ASE139" s="7"/>
      <c r="ASF139" s="7"/>
      <c r="ASG139" s="7"/>
      <c r="ASH139" s="7"/>
      <c r="ASI139" s="7"/>
      <c r="ASJ139" s="7"/>
      <c r="ASK139" s="7"/>
      <c r="ASL139" s="7"/>
      <c r="ASM139" s="7"/>
      <c r="ASN139" s="7"/>
      <c r="ASO139" s="7"/>
      <c r="ASP139" s="7"/>
      <c r="ASQ139" s="7"/>
      <c r="ASR139" s="7"/>
      <c r="ASS139" s="7"/>
      <c r="AST139" s="7"/>
      <c r="ASU139" s="7"/>
      <c r="ASV139" s="7"/>
      <c r="ASW139" s="7"/>
      <c r="ASX139" s="7"/>
      <c r="ASY139" s="7"/>
      <c r="ASZ139" s="7"/>
      <c r="ATA139" s="7"/>
      <c r="ATB139" s="7"/>
      <c r="ATC139" s="7"/>
      <c r="ATD139" s="7"/>
      <c r="ATE139" s="7"/>
      <c r="ATF139" s="7"/>
      <c r="ATG139" s="7"/>
      <c r="ATH139" s="7"/>
      <c r="ATI139" s="7"/>
      <c r="ATJ139" s="7"/>
      <c r="ATK139" s="7"/>
      <c r="ATL139" s="7"/>
      <c r="ATM139" s="7"/>
      <c r="ATN139" s="7"/>
      <c r="ATO139" s="7"/>
      <c r="ATP139" s="7"/>
      <c r="ATQ139" s="7"/>
      <c r="ATR139" s="7"/>
      <c r="ATS139" s="7"/>
      <c r="ATT139" s="7"/>
      <c r="ATU139" s="7"/>
      <c r="ATV139" s="7"/>
      <c r="ATW139" s="7"/>
      <c r="ATX139" s="7"/>
      <c r="ATY139" s="7"/>
      <c r="ATZ139" s="7"/>
      <c r="AUA139" s="7"/>
      <c r="AUB139" s="7"/>
      <c r="AUC139" s="7"/>
      <c r="AUD139" s="7"/>
      <c r="AUE139" s="7"/>
      <c r="AUF139" s="7"/>
      <c r="AUG139" s="7"/>
      <c r="AUH139" s="7"/>
      <c r="AUI139" s="7"/>
      <c r="AUJ139" s="7"/>
      <c r="AUK139" s="7"/>
      <c r="AUL139" s="7"/>
      <c r="AUM139" s="7"/>
      <c r="AUN139" s="7"/>
      <c r="AUO139" s="7"/>
      <c r="AUP139" s="7"/>
      <c r="AUQ139" s="7"/>
      <c r="AUR139" s="7"/>
      <c r="AUS139" s="7"/>
      <c r="AUT139" s="7"/>
      <c r="AUU139" s="7"/>
      <c r="AUV139" s="7"/>
      <c r="AUW139" s="7"/>
      <c r="AUX139" s="7"/>
      <c r="AUY139" s="7"/>
      <c r="AUZ139" s="7"/>
      <c r="AVA139" s="7"/>
      <c r="AVB139" s="7"/>
      <c r="AVC139" s="7"/>
      <c r="AVD139" s="7"/>
      <c r="AVE139" s="7"/>
      <c r="AVF139" s="7"/>
      <c r="AVG139" s="7"/>
      <c r="AVH139" s="7"/>
      <c r="AVI139" s="7"/>
      <c r="AVJ139" s="7"/>
      <c r="AVK139" s="7"/>
      <c r="AVL139" s="7"/>
      <c r="AVM139" s="7"/>
      <c r="AVN139" s="7"/>
      <c r="AVO139" s="7"/>
      <c r="AVP139" s="7"/>
      <c r="AVQ139" s="7"/>
      <c r="AVR139" s="7"/>
      <c r="AVS139" s="7"/>
      <c r="AVT139" s="7"/>
      <c r="AVU139" s="7"/>
      <c r="AVV139" s="7"/>
      <c r="AVW139" s="7"/>
      <c r="AVX139" s="7"/>
      <c r="AVY139" s="7"/>
      <c r="AVZ139" s="7"/>
      <c r="AWA139" s="7"/>
      <c r="AWB139" s="7"/>
      <c r="AWC139" s="7"/>
      <c r="AWD139" s="7"/>
      <c r="AWE139" s="7"/>
      <c r="AWF139" s="7"/>
      <c r="AWG139" s="7"/>
      <c r="AWH139" s="7"/>
      <c r="AWI139" s="7"/>
      <c r="AWJ139" s="7"/>
      <c r="AWK139" s="7"/>
      <c r="AWL139" s="7"/>
      <c r="AWM139" s="7"/>
      <c r="AWN139" s="7"/>
      <c r="AWO139" s="7"/>
      <c r="AWP139" s="7"/>
      <c r="AWQ139" s="7"/>
      <c r="AWR139" s="7"/>
      <c r="AWS139" s="7"/>
      <c r="AWT139" s="7"/>
      <c r="AWU139" s="7"/>
      <c r="AWV139" s="7"/>
      <c r="AWW139" s="7"/>
      <c r="AWX139" s="7"/>
    </row>
    <row r="140" spans="1:1298" ht="18.75" x14ac:dyDescent="0.25">
      <c r="A140" s="1" t="s">
        <v>71</v>
      </c>
      <c r="B140" s="30">
        <v>7059.69</v>
      </c>
      <c r="C140" s="31">
        <f>B140*C142/B142</f>
        <v>141.40276961026149</v>
      </c>
      <c r="D140" s="40">
        <v>196</v>
      </c>
      <c r="E140" s="30">
        <f>D140*E142/D142</f>
        <v>515.04345454545455</v>
      </c>
    </row>
    <row r="141" spans="1:1298" ht="18.75" x14ac:dyDescent="0.25">
      <c r="A141" s="1" t="s">
        <v>73</v>
      </c>
      <c r="B141" s="30">
        <v>845.61</v>
      </c>
      <c r="C141" s="31">
        <f>B141*C142/B142</f>
        <v>16.937230389738531</v>
      </c>
      <c r="D141" s="40">
        <v>24</v>
      </c>
      <c r="E141" s="30">
        <f>D141*E142/D142</f>
        <v>63.066545454545455</v>
      </c>
    </row>
    <row r="142" spans="1:1298" s="5" customFormat="1" ht="18.75" x14ac:dyDescent="0.25">
      <c r="A142" s="4"/>
      <c r="B142" s="32">
        <f>SUM(B140:B141)</f>
        <v>7905.2999999999993</v>
      </c>
      <c r="C142" s="33">
        <v>158.34</v>
      </c>
      <c r="D142" s="41">
        <f>SUM(D140:D141)</f>
        <v>220</v>
      </c>
      <c r="E142" s="32">
        <v>578.11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  <c r="IW142" s="7"/>
      <c r="IX142" s="7"/>
      <c r="IY142" s="7"/>
      <c r="IZ142" s="7"/>
      <c r="JA142" s="7"/>
      <c r="JB142" s="7"/>
      <c r="JC142" s="7"/>
      <c r="JD142" s="7"/>
      <c r="JE142" s="7"/>
      <c r="JF142" s="7"/>
      <c r="JG142" s="7"/>
      <c r="JH142" s="7"/>
      <c r="JI142" s="7"/>
      <c r="JJ142" s="7"/>
      <c r="JK142" s="7"/>
      <c r="JL142" s="7"/>
      <c r="JM142" s="7"/>
      <c r="JN142" s="7"/>
      <c r="JO142" s="7"/>
      <c r="JP142" s="7"/>
      <c r="JQ142" s="7"/>
      <c r="JR142" s="7"/>
      <c r="JS142" s="7"/>
      <c r="JT142" s="7"/>
      <c r="JU142" s="7"/>
      <c r="JV142" s="7"/>
      <c r="JW142" s="7"/>
      <c r="JX142" s="7"/>
      <c r="JY142" s="7"/>
      <c r="JZ142" s="7"/>
      <c r="KA142" s="7"/>
      <c r="KB142" s="7"/>
      <c r="KC142" s="7"/>
      <c r="KD142" s="7"/>
      <c r="KE142" s="7"/>
      <c r="KF142" s="7"/>
      <c r="KG142" s="7"/>
      <c r="KH142" s="7"/>
      <c r="KI142" s="7"/>
      <c r="KJ142" s="7"/>
      <c r="KK142" s="7"/>
      <c r="KL142" s="7"/>
      <c r="KM142" s="7"/>
      <c r="KN142" s="7"/>
      <c r="KO142" s="7"/>
      <c r="KP142" s="7"/>
      <c r="KQ142" s="7"/>
      <c r="KR142" s="7"/>
      <c r="KS142" s="7"/>
      <c r="KT142" s="7"/>
      <c r="KU142" s="7"/>
      <c r="KV142" s="7"/>
      <c r="KW142" s="7"/>
      <c r="KX142" s="7"/>
      <c r="KY142" s="7"/>
      <c r="KZ142" s="7"/>
      <c r="LA142" s="7"/>
      <c r="LB142" s="7"/>
      <c r="LC142" s="7"/>
      <c r="LD142" s="7"/>
      <c r="LE142" s="7"/>
      <c r="LF142" s="7"/>
      <c r="LG142" s="7"/>
      <c r="LH142" s="7"/>
      <c r="LI142" s="7"/>
      <c r="LJ142" s="7"/>
      <c r="LK142" s="7"/>
      <c r="LL142" s="7"/>
      <c r="LM142" s="7"/>
      <c r="LN142" s="7"/>
      <c r="LO142" s="7"/>
      <c r="LP142" s="7"/>
      <c r="LQ142" s="7"/>
      <c r="LR142" s="7"/>
      <c r="LS142" s="7"/>
      <c r="LT142" s="7"/>
      <c r="LU142" s="7"/>
      <c r="LV142" s="7"/>
      <c r="LW142" s="7"/>
      <c r="LX142" s="7"/>
      <c r="LY142" s="7"/>
      <c r="LZ142" s="7"/>
      <c r="MA142" s="7"/>
      <c r="MB142" s="7"/>
      <c r="MC142" s="7"/>
      <c r="MD142" s="7"/>
      <c r="ME142" s="7"/>
      <c r="MF142" s="7"/>
      <c r="MG142" s="7"/>
      <c r="MH142" s="7"/>
      <c r="MI142" s="7"/>
      <c r="MJ142" s="7"/>
      <c r="MK142" s="7"/>
      <c r="ML142" s="7"/>
      <c r="MM142" s="7"/>
      <c r="MN142" s="7"/>
      <c r="MO142" s="7"/>
      <c r="MP142" s="7"/>
      <c r="MQ142" s="7"/>
      <c r="MR142" s="7"/>
      <c r="MS142" s="7"/>
      <c r="MT142" s="7"/>
      <c r="MU142" s="7"/>
      <c r="MV142" s="7"/>
      <c r="MW142" s="7"/>
      <c r="MX142" s="7"/>
      <c r="MY142" s="7"/>
      <c r="MZ142" s="7"/>
      <c r="NA142" s="7"/>
      <c r="NB142" s="7"/>
      <c r="NC142" s="7"/>
      <c r="ND142" s="7"/>
      <c r="NE142" s="7"/>
      <c r="NF142" s="7"/>
      <c r="NG142" s="7"/>
      <c r="NH142" s="7"/>
      <c r="NI142" s="7"/>
      <c r="NJ142" s="7"/>
      <c r="NK142" s="7"/>
      <c r="NL142" s="7"/>
      <c r="NM142" s="7"/>
      <c r="NN142" s="7"/>
      <c r="NO142" s="7"/>
      <c r="NP142" s="7"/>
      <c r="NQ142" s="7"/>
      <c r="NR142" s="7"/>
      <c r="NS142" s="7"/>
      <c r="NT142" s="7"/>
      <c r="NU142" s="7"/>
      <c r="NV142" s="7"/>
      <c r="NW142" s="7"/>
      <c r="NX142" s="7"/>
      <c r="NY142" s="7"/>
      <c r="NZ142" s="7"/>
      <c r="OA142" s="7"/>
      <c r="OB142" s="7"/>
      <c r="OC142" s="7"/>
      <c r="OD142" s="7"/>
      <c r="OE142" s="7"/>
      <c r="OF142" s="7"/>
      <c r="OG142" s="7"/>
      <c r="OH142" s="7"/>
      <c r="OI142" s="7"/>
      <c r="OJ142" s="7"/>
      <c r="OK142" s="7"/>
      <c r="OL142" s="7"/>
      <c r="OM142" s="7"/>
      <c r="ON142" s="7"/>
      <c r="OO142" s="7"/>
      <c r="OP142" s="7"/>
      <c r="OQ142" s="7"/>
      <c r="OR142" s="7"/>
      <c r="OS142" s="7"/>
      <c r="OT142" s="7"/>
      <c r="OU142" s="7"/>
      <c r="OV142" s="7"/>
      <c r="OW142" s="7"/>
      <c r="OX142" s="7"/>
      <c r="OY142" s="7"/>
      <c r="OZ142" s="7"/>
      <c r="PA142" s="7"/>
      <c r="PB142" s="7"/>
      <c r="PC142" s="7"/>
      <c r="PD142" s="7"/>
      <c r="PE142" s="7"/>
      <c r="PF142" s="7"/>
      <c r="PG142" s="7"/>
      <c r="PH142" s="7"/>
      <c r="PI142" s="7"/>
      <c r="PJ142" s="7"/>
      <c r="PK142" s="7"/>
      <c r="PL142" s="7"/>
      <c r="PM142" s="7"/>
      <c r="PN142" s="7"/>
      <c r="PO142" s="7"/>
      <c r="PP142" s="7"/>
      <c r="PQ142" s="7"/>
      <c r="PR142" s="7"/>
      <c r="PS142" s="7"/>
      <c r="PT142" s="7"/>
      <c r="PU142" s="7"/>
      <c r="PV142" s="7"/>
      <c r="PW142" s="7"/>
      <c r="PX142" s="7"/>
      <c r="PY142" s="7"/>
      <c r="PZ142" s="7"/>
      <c r="QA142" s="7"/>
      <c r="QB142" s="7"/>
      <c r="QC142" s="7"/>
      <c r="QD142" s="7"/>
      <c r="QE142" s="7"/>
      <c r="QF142" s="7"/>
      <c r="QG142" s="7"/>
      <c r="QH142" s="7"/>
      <c r="QI142" s="7"/>
      <c r="QJ142" s="7"/>
      <c r="QK142" s="7"/>
      <c r="QL142" s="7"/>
      <c r="QM142" s="7"/>
      <c r="QN142" s="7"/>
      <c r="QO142" s="7"/>
      <c r="QP142" s="7"/>
      <c r="QQ142" s="7"/>
      <c r="QR142" s="7"/>
      <c r="QS142" s="7"/>
      <c r="QT142" s="7"/>
      <c r="QU142" s="7"/>
      <c r="QV142" s="7"/>
      <c r="QW142" s="7"/>
      <c r="QX142" s="7"/>
      <c r="QY142" s="7"/>
      <c r="QZ142" s="7"/>
      <c r="RA142" s="7"/>
      <c r="RB142" s="7"/>
      <c r="RC142" s="7"/>
      <c r="RD142" s="7"/>
      <c r="RE142" s="7"/>
      <c r="RF142" s="7"/>
      <c r="RG142" s="7"/>
      <c r="RH142" s="7"/>
      <c r="RI142" s="7"/>
      <c r="RJ142" s="7"/>
      <c r="RK142" s="7"/>
      <c r="RL142" s="7"/>
      <c r="RM142" s="7"/>
      <c r="RN142" s="7"/>
      <c r="RO142" s="7"/>
      <c r="RP142" s="7"/>
      <c r="RQ142" s="7"/>
      <c r="RR142" s="7"/>
      <c r="RS142" s="7"/>
      <c r="RT142" s="7"/>
      <c r="RU142" s="7"/>
      <c r="RV142" s="7"/>
      <c r="RW142" s="7"/>
      <c r="RX142" s="7"/>
      <c r="RY142" s="7"/>
      <c r="RZ142" s="7"/>
      <c r="SA142" s="7"/>
      <c r="SB142" s="7"/>
      <c r="SC142" s="7"/>
      <c r="SD142" s="7"/>
      <c r="SE142" s="7"/>
      <c r="SF142" s="7"/>
      <c r="SG142" s="7"/>
      <c r="SH142" s="7"/>
      <c r="SI142" s="7"/>
      <c r="SJ142" s="7"/>
      <c r="SK142" s="7"/>
      <c r="SL142" s="7"/>
      <c r="SM142" s="7"/>
      <c r="SN142" s="7"/>
      <c r="SO142" s="7"/>
      <c r="SP142" s="7"/>
      <c r="SQ142" s="7"/>
      <c r="SR142" s="7"/>
      <c r="SS142" s="7"/>
      <c r="ST142" s="7"/>
      <c r="SU142" s="7"/>
      <c r="SV142" s="7"/>
      <c r="SW142" s="7"/>
      <c r="SX142" s="7"/>
      <c r="SY142" s="7"/>
      <c r="SZ142" s="7"/>
      <c r="TA142" s="7"/>
      <c r="TB142" s="7"/>
      <c r="TC142" s="7"/>
      <c r="TD142" s="7"/>
      <c r="TE142" s="7"/>
      <c r="TF142" s="7"/>
      <c r="TG142" s="7"/>
      <c r="TH142" s="7"/>
      <c r="TI142" s="7"/>
      <c r="TJ142" s="7"/>
      <c r="TK142" s="7"/>
      <c r="TL142" s="7"/>
      <c r="TM142" s="7"/>
      <c r="TN142" s="7"/>
      <c r="TO142" s="7"/>
      <c r="TP142" s="7"/>
      <c r="TQ142" s="7"/>
      <c r="TR142" s="7"/>
      <c r="TS142" s="7"/>
      <c r="TT142" s="7"/>
      <c r="TU142" s="7"/>
      <c r="TV142" s="7"/>
      <c r="TW142" s="7"/>
      <c r="TX142" s="7"/>
      <c r="TY142" s="7"/>
      <c r="TZ142" s="7"/>
      <c r="UA142" s="7"/>
      <c r="UB142" s="7"/>
      <c r="UC142" s="7"/>
      <c r="UD142" s="7"/>
      <c r="UE142" s="7"/>
      <c r="UF142" s="7"/>
      <c r="UG142" s="7"/>
      <c r="UH142" s="7"/>
      <c r="UI142" s="7"/>
      <c r="UJ142" s="7"/>
      <c r="UK142" s="7"/>
      <c r="UL142" s="7"/>
      <c r="UM142" s="7"/>
      <c r="UN142" s="7"/>
      <c r="UO142" s="7"/>
      <c r="UP142" s="7"/>
      <c r="UQ142" s="7"/>
      <c r="UR142" s="7"/>
      <c r="US142" s="7"/>
      <c r="UT142" s="7"/>
      <c r="UU142" s="7"/>
      <c r="UV142" s="7"/>
      <c r="UW142" s="7"/>
      <c r="UX142" s="7"/>
      <c r="UY142" s="7"/>
      <c r="UZ142" s="7"/>
      <c r="VA142" s="7"/>
      <c r="VB142" s="7"/>
      <c r="VC142" s="7"/>
      <c r="VD142" s="7"/>
      <c r="VE142" s="7"/>
      <c r="VF142" s="7"/>
      <c r="VG142" s="7"/>
      <c r="VH142" s="7"/>
      <c r="VI142" s="7"/>
      <c r="VJ142" s="7"/>
      <c r="VK142" s="7"/>
      <c r="VL142" s="7"/>
      <c r="VM142" s="7"/>
      <c r="VN142" s="7"/>
      <c r="VO142" s="7"/>
      <c r="VP142" s="7"/>
      <c r="VQ142" s="7"/>
      <c r="VR142" s="7"/>
      <c r="VS142" s="7"/>
      <c r="VT142" s="7"/>
      <c r="VU142" s="7"/>
      <c r="VV142" s="7"/>
      <c r="VW142" s="7"/>
      <c r="VX142" s="7"/>
      <c r="VY142" s="7"/>
      <c r="VZ142" s="7"/>
      <c r="WA142" s="7"/>
      <c r="WB142" s="7"/>
      <c r="WC142" s="7"/>
      <c r="WD142" s="7"/>
      <c r="WE142" s="7"/>
      <c r="WF142" s="7"/>
      <c r="WG142" s="7"/>
      <c r="WH142" s="7"/>
      <c r="WI142" s="7"/>
      <c r="WJ142" s="7"/>
      <c r="WK142" s="7"/>
      <c r="WL142" s="7"/>
      <c r="WM142" s="7"/>
      <c r="WN142" s="7"/>
      <c r="WO142" s="7"/>
      <c r="WP142" s="7"/>
      <c r="WQ142" s="7"/>
      <c r="WR142" s="7"/>
      <c r="WS142" s="7"/>
      <c r="WT142" s="7"/>
      <c r="WU142" s="7"/>
      <c r="WV142" s="7"/>
      <c r="WW142" s="7"/>
      <c r="WX142" s="7"/>
      <c r="WY142" s="7"/>
      <c r="WZ142" s="7"/>
      <c r="XA142" s="7"/>
      <c r="XB142" s="7"/>
      <c r="XC142" s="7"/>
      <c r="XD142" s="7"/>
      <c r="XE142" s="7"/>
      <c r="XF142" s="7"/>
      <c r="XG142" s="7"/>
      <c r="XH142" s="7"/>
      <c r="XI142" s="7"/>
      <c r="XJ142" s="7"/>
      <c r="XK142" s="7"/>
      <c r="XL142" s="7"/>
      <c r="XM142" s="7"/>
      <c r="XN142" s="7"/>
      <c r="XO142" s="7"/>
      <c r="XP142" s="7"/>
      <c r="XQ142" s="7"/>
      <c r="XR142" s="7"/>
      <c r="XS142" s="7"/>
      <c r="XT142" s="7"/>
      <c r="XU142" s="7"/>
      <c r="XV142" s="7"/>
      <c r="XW142" s="7"/>
      <c r="XX142" s="7"/>
      <c r="XY142" s="7"/>
      <c r="XZ142" s="7"/>
      <c r="YA142" s="7"/>
      <c r="YB142" s="7"/>
      <c r="YC142" s="7"/>
      <c r="YD142" s="7"/>
      <c r="YE142" s="7"/>
      <c r="YF142" s="7"/>
      <c r="YG142" s="7"/>
      <c r="YH142" s="7"/>
      <c r="YI142" s="7"/>
      <c r="YJ142" s="7"/>
      <c r="YK142" s="7"/>
      <c r="YL142" s="7"/>
      <c r="YM142" s="7"/>
      <c r="YN142" s="7"/>
      <c r="YO142" s="7"/>
      <c r="YP142" s="7"/>
      <c r="YQ142" s="7"/>
      <c r="YR142" s="7"/>
      <c r="YS142" s="7"/>
      <c r="YT142" s="7"/>
      <c r="YU142" s="7"/>
      <c r="YV142" s="7"/>
      <c r="YW142" s="7"/>
      <c r="YX142" s="7"/>
      <c r="YY142" s="7"/>
      <c r="YZ142" s="7"/>
      <c r="ZA142" s="7"/>
      <c r="ZB142" s="7"/>
      <c r="ZC142" s="7"/>
      <c r="ZD142" s="7"/>
      <c r="ZE142" s="7"/>
      <c r="ZF142" s="7"/>
      <c r="ZG142" s="7"/>
      <c r="ZH142" s="7"/>
      <c r="ZI142" s="7"/>
      <c r="ZJ142" s="7"/>
      <c r="ZK142" s="7"/>
      <c r="ZL142" s="7"/>
      <c r="ZM142" s="7"/>
      <c r="ZN142" s="7"/>
      <c r="ZO142" s="7"/>
      <c r="ZP142" s="7"/>
      <c r="ZQ142" s="7"/>
      <c r="ZR142" s="7"/>
      <c r="ZS142" s="7"/>
      <c r="ZT142" s="7"/>
      <c r="ZU142" s="7"/>
      <c r="ZV142" s="7"/>
      <c r="ZW142" s="7"/>
      <c r="ZX142" s="7"/>
      <c r="ZY142" s="7"/>
      <c r="ZZ142" s="7"/>
      <c r="AAA142" s="7"/>
      <c r="AAB142" s="7"/>
      <c r="AAC142" s="7"/>
      <c r="AAD142" s="7"/>
      <c r="AAE142" s="7"/>
      <c r="AAF142" s="7"/>
      <c r="AAG142" s="7"/>
      <c r="AAH142" s="7"/>
      <c r="AAI142" s="7"/>
      <c r="AAJ142" s="7"/>
      <c r="AAK142" s="7"/>
      <c r="AAL142" s="7"/>
      <c r="AAM142" s="7"/>
      <c r="AAN142" s="7"/>
      <c r="AAO142" s="7"/>
      <c r="AAP142" s="7"/>
      <c r="AAQ142" s="7"/>
      <c r="AAR142" s="7"/>
      <c r="AAS142" s="7"/>
      <c r="AAT142" s="7"/>
      <c r="AAU142" s="7"/>
      <c r="AAV142" s="7"/>
      <c r="AAW142" s="7"/>
      <c r="AAX142" s="7"/>
      <c r="AAY142" s="7"/>
      <c r="AAZ142" s="7"/>
      <c r="ABA142" s="7"/>
      <c r="ABB142" s="7"/>
      <c r="ABC142" s="7"/>
      <c r="ABD142" s="7"/>
      <c r="ABE142" s="7"/>
      <c r="ABF142" s="7"/>
      <c r="ABG142" s="7"/>
      <c r="ABH142" s="7"/>
      <c r="ABI142" s="7"/>
      <c r="ABJ142" s="7"/>
      <c r="ABK142" s="7"/>
      <c r="ABL142" s="7"/>
      <c r="ABM142" s="7"/>
      <c r="ABN142" s="7"/>
      <c r="ABO142" s="7"/>
      <c r="ABP142" s="7"/>
      <c r="ABQ142" s="7"/>
      <c r="ABR142" s="7"/>
      <c r="ABS142" s="7"/>
      <c r="ABT142" s="7"/>
      <c r="ABU142" s="7"/>
      <c r="ABV142" s="7"/>
      <c r="ABW142" s="7"/>
      <c r="ABX142" s="7"/>
      <c r="ABY142" s="7"/>
      <c r="ABZ142" s="7"/>
      <c r="ACA142" s="7"/>
      <c r="ACB142" s="7"/>
      <c r="ACC142" s="7"/>
      <c r="ACD142" s="7"/>
      <c r="ACE142" s="7"/>
      <c r="ACF142" s="7"/>
      <c r="ACG142" s="7"/>
      <c r="ACH142" s="7"/>
      <c r="ACI142" s="7"/>
      <c r="ACJ142" s="7"/>
      <c r="ACK142" s="7"/>
      <c r="ACL142" s="7"/>
      <c r="ACM142" s="7"/>
      <c r="ACN142" s="7"/>
      <c r="ACO142" s="7"/>
      <c r="ACP142" s="7"/>
      <c r="ACQ142" s="7"/>
      <c r="ACR142" s="7"/>
      <c r="ACS142" s="7"/>
      <c r="ACT142" s="7"/>
      <c r="ACU142" s="7"/>
      <c r="ACV142" s="7"/>
      <c r="ACW142" s="7"/>
      <c r="ACX142" s="7"/>
      <c r="ACY142" s="7"/>
      <c r="ACZ142" s="7"/>
      <c r="ADA142" s="7"/>
      <c r="ADB142" s="7"/>
      <c r="ADC142" s="7"/>
      <c r="ADD142" s="7"/>
      <c r="ADE142" s="7"/>
      <c r="ADF142" s="7"/>
      <c r="ADG142" s="7"/>
      <c r="ADH142" s="7"/>
      <c r="ADI142" s="7"/>
      <c r="ADJ142" s="7"/>
      <c r="ADK142" s="7"/>
      <c r="ADL142" s="7"/>
      <c r="ADM142" s="7"/>
      <c r="ADN142" s="7"/>
      <c r="ADO142" s="7"/>
      <c r="ADP142" s="7"/>
      <c r="ADQ142" s="7"/>
      <c r="ADR142" s="7"/>
      <c r="ADS142" s="7"/>
      <c r="ADT142" s="7"/>
      <c r="ADU142" s="7"/>
      <c r="ADV142" s="7"/>
      <c r="ADW142" s="7"/>
      <c r="ADX142" s="7"/>
      <c r="ADY142" s="7"/>
      <c r="ADZ142" s="7"/>
      <c r="AEA142" s="7"/>
      <c r="AEB142" s="7"/>
      <c r="AEC142" s="7"/>
      <c r="AED142" s="7"/>
      <c r="AEE142" s="7"/>
      <c r="AEF142" s="7"/>
      <c r="AEG142" s="7"/>
      <c r="AEH142" s="7"/>
      <c r="AEI142" s="7"/>
      <c r="AEJ142" s="7"/>
      <c r="AEK142" s="7"/>
      <c r="AEL142" s="7"/>
      <c r="AEM142" s="7"/>
      <c r="AEN142" s="7"/>
      <c r="AEO142" s="7"/>
      <c r="AEP142" s="7"/>
      <c r="AEQ142" s="7"/>
      <c r="AER142" s="7"/>
      <c r="AES142" s="7"/>
      <c r="AET142" s="7"/>
      <c r="AEU142" s="7"/>
      <c r="AEV142" s="7"/>
      <c r="AEW142" s="7"/>
      <c r="AEX142" s="7"/>
      <c r="AEY142" s="7"/>
      <c r="AEZ142" s="7"/>
      <c r="AFA142" s="7"/>
      <c r="AFB142" s="7"/>
      <c r="AFC142" s="7"/>
      <c r="AFD142" s="7"/>
      <c r="AFE142" s="7"/>
      <c r="AFF142" s="7"/>
      <c r="AFG142" s="7"/>
      <c r="AFH142" s="7"/>
      <c r="AFI142" s="7"/>
      <c r="AFJ142" s="7"/>
      <c r="AFK142" s="7"/>
      <c r="AFL142" s="7"/>
      <c r="AFM142" s="7"/>
      <c r="AFN142" s="7"/>
      <c r="AFO142" s="7"/>
      <c r="AFP142" s="7"/>
      <c r="AFQ142" s="7"/>
      <c r="AFR142" s="7"/>
      <c r="AFS142" s="7"/>
      <c r="AFT142" s="7"/>
      <c r="AFU142" s="7"/>
      <c r="AFV142" s="7"/>
      <c r="AFW142" s="7"/>
      <c r="AFX142" s="7"/>
      <c r="AFY142" s="7"/>
      <c r="AFZ142" s="7"/>
      <c r="AGA142" s="7"/>
      <c r="AGB142" s="7"/>
      <c r="AGC142" s="7"/>
      <c r="AGD142" s="7"/>
      <c r="AGE142" s="7"/>
      <c r="AGF142" s="7"/>
      <c r="AGG142" s="7"/>
      <c r="AGH142" s="7"/>
      <c r="AGI142" s="7"/>
      <c r="AGJ142" s="7"/>
      <c r="AGK142" s="7"/>
      <c r="AGL142" s="7"/>
      <c r="AGM142" s="7"/>
      <c r="AGN142" s="7"/>
      <c r="AGO142" s="7"/>
      <c r="AGP142" s="7"/>
      <c r="AGQ142" s="7"/>
      <c r="AGR142" s="7"/>
      <c r="AGS142" s="7"/>
      <c r="AGT142" s="7"/>
      <c r="AGU142" s="7"/>
      <c r="AGV142" s="7"/>
      <c r="AGW142" s="7"/>
      <c r="AGX142" s="7"/>
      <c r="AGY142" s="7"/>
      <c r="AGZ142" s="7"/>
      <c r="AHA142" s="7"/>
      <c r="AHB142" s="7"/>
      <c r="AHC142" s="7"/>
      <c r="AHD142" s="7"/>
      <c r="AHE142" s="7"/>
      <c r="AHF142" s="7"/>
      <c r="AHG142" s="7"/>
      <c r="AHH142" s="7"/>
      <c r="AHI142" s="7"/>
      <c r="AHJ142" s="7"/>
      <c r="AHK142" s="7"/>
      <c r="AHL142" s="7"/>
      <c r="AHM142" s="7"/>
      <c r="AHN142" s="7"/>
      <c r="AHO142" s="7"/>
      <c r="AHP142" s="7"/>
      <c r="AHQ142" s="7"/>
      <c r="AHR142" s="7"/>
      <c r="AHS142" s="7"/>
      <c r="AHT142" s="7"/>
      <c r="AHU142" s="7"/>
      <c r="AHV142" s="7"/>
      <c r="AHW142" s="7"/>
      <c r="AHX142" s="7"/>
      <c r="AHY142" s="7"/>
      <c r="AHZ142" s="7"/>
      <c r="AIA142" s="7"/>
      <c r="AIB142" s="7"/>
      <c r="AIC142" s="7"/>
      <c r="AID142" s="7"/>
      <c r="AIE142" s="7"/>
      <c r="AIF142" s="7"/>
      <c r="AIG142" s="7"/>
      <c r="AIH142" s="7"/>
      <c r="AII142" s="7"/>
      <c r="AIJ142" s="7"/>
      <c r="AIK142" s="7"/>
      <c r="AIL142" s="7"/>
      <c r="AIM142" s="7"/>
      <c r="AIN142" s="7"/>
      <c r="AIO142" s="7"/>
      <c r="AIP142" s="7"/>
      <c r="AIQ142" s="7"/>
      <c r="AIR142" s="7"/>
      <c r="AIS142" s="7"/>
      <c r="AIT142" s="7"/>
      <c r="AIU142" s="7"/>
      <c r="AIV142" s="7"/>
      <c r="AIW142" s="7"/>
      <c r="AIX142" s="7"/>
      <c r="AIY142" s="7"/>
      <c r="AIZ142" s="7"/>
      <c r="AJA142" s="7"/>
      <c r="AJB142" s="7"/>
      <c r="AJC142" s="7"/>
      <c r="AJD142" s="7"/>
      <c r="AJE142" s="7"/>
      <c r="AJF142" s="7"/>
      <c r="AJG142" s="7"/>
      <c r="AJH142" s="7"/>
      <c r="AJI142" s="7"/>
      <c r="AJJ142" s="7"/>
      <c r="AJK142" s="7"/>
      <c r="AJL142" s="7"/>
      <c r="AJM142" s="7"/>
      <c r="AJN142" s="7"/>
      <c r="AJO142" s="7"/>
      <c r="AJP142" s="7"/>
      <c r="AJQ142" s="7"/>
      <c r="AJR142" s="7"/>
      <c r="AJS142" s="7"/>
      <c r="AJT142" s="7"/>
      <c r="AJU142" s="7"/>
      <c r="AJV142" s="7"/>
      <c r="AJW142" s="7"/>
      <c r="AJX142" s="7"/>
      <c r="AJY142" s="7"/>
      <c r="AJZ142" s="7"/>
      <c r="AKA142" s="7"/>
      <c r="AKB142" s="7"/>
      <c r="AKC142" s="7"/>
      <c r="AKD142" s="7"/>
      <c r="AKE142" s="7"/>
      <c r="AKF142" s="7"/>
      <c r="AKG142" s="7"/>
      <c r="AKH142" s="7"/>
      <c r="AKI142" s="7"/>
      <c r="AKJ142" s="7"/>
      <c r="AKK142" s="7"/>
      <c r="AKL142" s="7"/>
      <c r="AKM142" s="7"/>
      <c r="AKN142" s="7"/>
      <c r="AKO142" s="7"/>
      <c r="AKP142" s="7"/>
      <c r="AKQ142" s="7"/>
      <c r="AKR142" s="7"/>
      <c r="AKS142" s="7"/>
      <c r="AKT142" s="7"/>
      <c r="AKU142" s="7"/>
      <c r="AKV142" s="7"/>
      <c r="AKW142" s="7"/>
      <c r="AKX142" s="7"/>
      <c r="AKY142" s="7"/>
      <c r="AKZ142" s="7"/>
      <c r="ALA142" s="7"/>
      <c r="ALB142" s="7"/>
      <c r="ALC142" s="7"/>
      <c r="ALD142" s="7"/>
      <c r="ALE142" s="7"/>
      <c r="ALF142" s="7"/>
      <c r="ALG142" s="7"/>
      <c r="ALH142" s="7"/>
      <c r="ALI142" s="7"/>
      <c r="ALJ142" s="7"/>
      <c r="ALK142" s="7"/>
      <c r="ALL142" s="7"/>
      <c r="ALM142" s="7"/>
      <c r="ALN142" s="7"/>
      <c r="ALO142" s="7"/>
      <c r="ALP142" s="7"/>
      <c r="ALQ142" s="7"/>
      <c r="ALR142" s="7"/>
      <c r="ALS142" s="7"/>
      <c r="ALT142" s="7"/>
      <c r="ALU142" s="7"/>
      <c r="ALV142" s="7"/>
      <c r="ALW142" s="7"/>
      <c r="ALX142" s="7"/>
      <c r="ALY142" s="7"/>
      <c r="ALZ142" s="7"/>
      <c r="AMA142" s="7"/>
      <c r="AMB142" s="7"/>
      <c r="AMC142" s="7"/>
      <c r="AMD142" s="7"/>
      <c r="AME142" s="7"/>
      <c r="AMF142" s="7"/>
      <c r="AMG142" s="7"/>
      <c r="AMH142" s="7"/>
      <c r="AMI142" s="7"/>
      <c r="AMJ142" s="7"/>
      <c r="AMK142" s="7"/>
      <c r="AML142" s="7"/>
      <c r="AMM142" s="7"/>
      <c r="AMN142" s="7"/>
      <c r="AMO142" s="7"/>
      <c r="AMP142" s="7"/>
      <c r="AMQ142" s="7"/>
      <c r="AMR142" s="7"/>
      <c r="AMS142" s="7"/>
      <c r="AMT142" s="7"/>
      <c r="AMU142" s="7"/>
      <c r="AMV142" s="7"/>
      <c r="AMW142" s="7"/>
      <c r="AMX142" s="7"/>
      <c r="AMY142" s="7"/>
      <c r="AMZ142" s="7"/>
      <c r="ANA142" s="7"/>
      <c r="ANB142" s="7"/>
      <c r="ANC142" s="7"/>
      <c r="AND142" s="7"/>
      <c r="ANE142" s="7"/>
      <c r="ANF142" s="7"/>
      <c r="ANG142" s="7"/>
      <c r="ANH142" s="7"/>
      <c r="ANI142" s="7"/>
      <c r="ANJ142" s="7"/>
      <c r="ANK142" s="7"/>
      <c r="ANL142" s="7"/>
      <c r="ANM142" s="7"/>
      <c r="ANN142" s="7"/>
      <c r="ANO142" s="7"/>
      <c r="ANP142" s="7"/>
      <c r="ANQ142" s="7"/>
      <c r="ANR142" s="7"/>
      <c r="ANS142" s="7"/>
      <c r="ANT142" s="7"/>
      <c r="ANU142" s="7"/>
      <c r="ANV142" s="7"/>
      <c r="ANW142" s="7"/>
      <c r="ANX142" s="7"/>
      <c r="ANY142" s="7"/>
      <c r="ANZ142" s="7"/>
      <c r="AOA142" s="7"/>
      <c r="AOB142" s="7"/>
      <c r="AOC142" s="7"/>
      <c r="AOD142" s="7"/>
      <c r="AOE142" s="7"/>
      <c r="AOF142" s="7"/>
      <c r="AOG142" s="7"/>
      <c r="AOH142" s="7"/>
      <c r="AOI142" s="7"/>
      <c r="AOJ142" s="7"/>
      <c r="AOK142" s="7"/>
      <c r="AOL142" s="7"/>
      <c r="AOM142" s="7"/>
      <c r="AON142" s="7"/>
      <c r="AOO142" s="7"/>
      <c r="AOP142" s="7"/>
      <c r="AOQ142" s="7"/>
      <c r="AOR142" s="7"/>
      <c r="AOS142" s="7"/>
      <c r="AOT142" s="7"/>
      <c r="AOU142" s="7"/>
      <c r="AOV142" s="7"/>
      <c r="AOW142" s="7"/>
      <c r="AOX142" s="7"/>
      <c r="AOY142" s="7"/>
      <c r="AOZ142" s="7"/>
      <c r="APA142" s="7"/>
      <c r="APB142" s="7"/>
      <c r="APC142" s="7"/>
      <c r="APD142" s="7"/>
      <c r="APE142" s="7"/>
      <c r="APF142" s="7"/>
      <c r="APG142" s="7"/>
      <c r="APH142" s="7"/>
      <c r="API142" s="7"/>
      <c r="APJ142" s="7"/>
      <c r="APK142" s="7"/>
      <c r="APL142" s="7"/>
      <c r="APM142" s="7"/>
      <c r="APN142" s="7"/>
      <c r="APO142" s="7"/>
      <c r="APP142" s="7"/>
      <c r="APQ142" s="7"/>
      <c r="APR142" s="7"/>
      <c r="APS142" s="7"/>
      <c r="APT142" s="7"/>
      <c r="APU142" s="7"/>
      <c r="APV142" s="7"/>
      <c r="APW142" s="7"/>
      <c r="APX142" s="7"/>
      <c r="APY142" s="7"/>
      <c r="APZ142" s="7"/>
      <c r="AQA142" s="7"/>
      <c r="AQB142" s="7"/>
      <c r="AQC142" s="7"/>
      <c r="AQD142" s="7"/>
      <c r="AQE142" s="7"/>
      <c r="AQF142" s="7"/>
      <c r="AQG142" s="7"/>
      <c r="AQH142" s="7"/>
      <c r="AQI142" s="7"/>
      <c r="AQJ142" s="7"/>
      <c r="AQK142" s="7"/>
      <c r="AQL142" s="7"/>
      <c r="AQM142" s="7"/>
      <c r="AQN142" s="7"/>
      <c r="AQO142" s="7"/>
      <c r="AQP142" s="7"/>
      <c r="AQQ142" s="7"/>
      <c r="AQR142" s="7"/>
      <c r="AQS142" s="7"/>
      <c r="AQT142" s="7"/>
      <c r="AQU142" s="7"/>
      <c r="AQV142" s="7"/>
      <c r="AQW142" s="7"/>
      <c r="AQX142" s="7"/>
      <c r="AQY142" s="7"/>
      <c r="AQZ142" s="7"/>
      <c r="ARA142" s="7"/>
      <c r="ARB142" s="7"/>
      <c r="ARC142" s="7"/>
      <c r="ARD142" s="7"/>
      <c r="ARE142" s="7"/>
      <c r="ARF142" s="7"/>
      <c r="ARG142" s="7"/>
      <c r="ARH142" s="7"/>
      <c r="ARI142" s="7"/>
      <c r="ARJ142" s="7"/>
      <c r="ARK142" s="7"/>
      <c r="ARL142" s="7"/>
      <c r="ARM142" s="7"/>
      <c r="ARN142" s="7"/>
      <c r="ARO142" s="7"/>
      <c r="ARP142" s="7"/>
      <c r="ARQ142" s="7"/>
      <c r="ARR142" s="7"/>
      <c r="ARS142" s="7"/>
      <c r="ART142" s="7"/>
      <c r="ARU142" s="7"/>
      <c r="ARV142" s="7"/>
      <c r="ARW142" s="7"/>
      <c r="ARX142" s="7"/>
      <c r="ARY142" s="7"/>
      <c r="ARZ142" s="7"/>
      <c r="ASA142" s="7"/>
      <c r="ASB142" s="7"/>
      <c r="ASC142" s="7"/>
      <c r="ASD142" s="7"/>
      <c r="ASE142" s="7"/>
      <c r="ASF142" s="7"/>
      <c r="ASG142" s="7"/>
      <c r="ASH142" s="7"/>
      <c r="ASI142" s="7"/>
      <c r="ASJ142" s="7"/>
      <c r="ASK142" s="7"/>
      <c r="ASL142" s="7"/>
      <c r="ASM142" s="7"/>
      <c r="ASN142" s="7"/>
      <c r="ASO142" s="7"/>
      <c r="ASP142" s="7"/>
      <c r="ASQ142" s="7"/>
      <c r="ASR142" s="7"/>
      <c r="ASS142" s="7"/>
      <c r="AST142" s="7"/>
      <c r="ASU142" s="7"/>
      <c r="ASV142" s="7"/>
      <c r="ASW142" s="7"/>
      <c r="ASX142" s="7"/>
      <c r="ASY142" s="7"/>
      <c r="ASZ142" s="7"/>
      <c r="ATA142" s="7"/>
      <c r="ATB142" s="7"/>
      <c r="ATC142" s="7"/>
      <c r="ATD142" s="7"/>
      <c r="ATE142" s="7"/>
      <c r="ATF142" s="7"/>
      <c r="ATG142" s="7"/>
      <c r="ATH142" s="7"/>
      <c r="ATI142" s="7"/>
      <c r="ATJ142" s="7"/>
      <c r="ATK142" s="7"/>
      <c r="ATL142" s="7"/>
      <c r="ATM142" s="7"/>
      <c r="ATN142" s="7"/>
      <c r="ATO142" s="7"/>
      <c r="ATP142" s="7"/>
      <c r="ATQ142" s="7"/>
      <c r="ATR142" s="7"/>
      <c r="ATS142" s="7"/>
      <c r="ATT142" s="7"/>
      <c r="ATU142" s="7"/>
      <c r="ATV142" s="7"/>
      <c r="ATW142" s="7"/>
      <c r="ATX142" s="7"/>
      <c r="ATY142" s="7"/>
      <c r="ATZ142" s="7"/>
      <c r="AUA142" s="7"/>
      <c r="AUB142" s="7"/>
      <c r="AUC142" s="7"/>
      <c r="AUD142" s="7"/>
      <c r="AUE142" s="7"/>
      <c r="AUF142" s="7"/>
      <c r="AUG142" s="7"/>
      <c r="AUH142" s="7"/>
      <c r="AUI142" s="7"/>
      <c r="AUJ142" s="7"/>
      <c r="AUK142" s="7"/>
      <c r="AUL142" s="7"/>
      <c r="AUM142" s="7"/>
      <c r="AUN142" s="7"/>
      <c r="AUO142" s="7"/>
      <c r="AUP142" s="7"/>
      <c r="AUQ142" s="7"/>
      <c r="AUR142" s="7"/>
      <c r="AUS142" s="7"/>
      <c r="AUT142" s="7"/>
      <c r="AUU142" s="7"/>
      <c r="AUV142" s="7"/>
      <c r="AUW142" s="7"/>
      <c r="AUX142" s="7"/>
      <c r="AUY142" s="7"/>
      <c r="AUZ142" s="7"/>
      <c r="AVA142" s="7"/>
      <c r="AVB142" s="7"/>
      <c r="AVC142" s="7"/>
      <c r="AVD142" s="7"/>
      <c r="AVE142" s="7"/>
      <c r="AVF142" s="7"/>
      <c r="AVG142" s="7"/>
      <c r="AVH142" s="7"/>
      <c r="AVI142" s="7"/>
      <c r="AVJ142" s="7"/>
      <c r="AVK142" s="7"/>
      <c r="AVL142" s="7"/>
      <c r="AVM142" s="7"/>
      <c r="AVN142" s="7"/>
      <c r="AVO142" s="7"/>
      <c r="AVP142" s="7"/>
      <c r="AVQ142" s="7"/>
      <c r="AVR142" s="7"/>
      <c r="AVS142" s="7"/>
      <c r="AVT142" s="7"/>
      <c r="AVU142" s="7"/>
      <c r="AVV142" s="7"/>
      <c r="AVW142" s="7"/>
      <c r="AVX142" s="7"/>
      <c r="AVY142" s="7"/>
      <c r="AVZ142" s="7"/>
      <c r="AWA142" s="7"/>
      <c r="AWB142" s="7"/>
      <c r="AWC142" s="7"/>
      <c r="AWD142" s="7"/>
      <c r="AWE142" s="7"/>
      <c r="AWF142" s="7"/>
      <c r="AWG142" s="7"/>
      <c r="AWH142" s="7"/>
      <c r="AWI142" s="7"/>
      <c r="AWJ142" s="7"/>
      <c r="AWK142" s="7"/>
      <c r="AWL142" s="7"/>
      <c r="AWM142" s="7"/>
      <c r="AWN142" s="7"/>
      <c r="AWO142" s="7"/>
      <c r="AWP142" s="7"/>
      <c r="AWQ142" s="7"/>
      <c r="AWR142" s="7"/>
      <c r="AWS142" s="7"/>
      <c r="AWT142" s="7"/>
      <c r="AWU142" s="7"/>
      <c r="AWV142" s="7"/>
      <c r="AWW142" s="7"/>
      <c r="AWX142" s="7"/>
    </row>
    <row r="143" spans="1:1298" ht="18.75" x14ac:dyDescent="0.25">
      <c r="A143" s="1" t="s">
        <v>197</v>
      </c>
      <c r="B143" s="30">
        <v>1821.45</v>
      </c>
      <c r="C143" s="31">
        <f>B143*C145/B145</f>
        <v>37.283723384801313</v>
      </c>
      <c r="D143" s="40">
        <v>0</v>
      </c>
      <c r="E143" s="30"/>
    </row>
    <row r="144" spans="1:1298" ht="18.75" x14ac:dyDescent="0.25">
      <c r="A144" s="1" t="s">
        <v>82</v>
      </c>
      <c r="B144" s="30">
        <v>694.03</v>
      </c>
      <c r="C144" s="31">
        <f>B144*C145/B145</f>
        <v>14.206276615198691</v>
      </c>
      <c r="D144" s="40">
        <v>31</v>
      </c>
      <c r="E144" s="30"/>
    </row>
    <row r="145" spans="1:1298" s="5" customFormat="1" x14ac:dyDescent="0.25">
      <c r="A145" s="25"/>
      <c r="B145" s="32">
        <f>SUM(B143:B144)</f>
        <v>2515.48</v>
      </c>
      <c r="C145" s="33">
        <v>51.49</v>
      </c>
      <c r="D145" s="41"/>
      <c r="E145" s="32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  <c r="IW145" s="7"/>
      <c r="IX145" s="7"/>
      <c r="IY145" s="7"/>
      <c r="IZ145" s="7"/>
      <c r="JA145" s="7"/>
      <c r="JB145" s="7"/>
      <c r="JC145" s="7"/>
      <c r="JD145" s="7"/>
      <c r="JE145" s="7"/>
      <c r="JF145" s="7"/>
      <c r="JG145" s="7"/>
      <c r="JH145" s="7"/>
      <c r="JI145" s="7"/>
      <c r="JJ145" s="7"/>
      <c r="JK145" s="7"/>
      <c r="JL145" s="7"/>
      <c r="JM145" s="7"/>
      <c r="JN145" s="7"/>
      <c r="JO145" s="7"/>
      <c r="JP145" s="7"/>
      <c r="JQ145" s="7"/>
      <c r="JR145" s="7"/>
      <c r="JS145" s="7"/>
      <c r="JT145" s="7"/>
      <c r="JU145" s="7"/>
      <c r="JV145" s="7"/>
      <c r="JW145" s="7"/>
      <c r="JX145" s="7"/>
      <c r="JY145" s="7"/>
      <c r="JZ145" s="7"/>
      <c r="KA145" s="7"/>
      <c r="KB145" s="7"/>
      <c r="KC145" s="7"/>
      <c r="KD145" s="7"/>
      <c r="KE145" s="7"/>
      <c r="KF145" s="7"/>
      <c r="KG145" s="7"/>
      <c r="KH145" s="7"/>
      <c r="KI145" s="7"/>
      <c r="KJ145" s="7"/>
      <c r="KK145" s="7"/>
      <c r="KL145" s="7"/>
      <c r="KM145" s="7"/>
      <c r="KN145" s="7"/>
      <c r="KO145" s="7"/>
      <c r="KP145" s="7"/>
      <c r="KQ145" s="7"/>
      <c r="KR145" s="7"/>
      <c r="KS145" s="7"/>
      <c r="KT145" s="7"/>
      <c r="KU145" s="7"/>
      <c r="KV145" s="7"/>
      <c r="KW145" s="7"/>
      <c r="KX145" s="7"/>
      <c r="KY145" s="7"/>
      <c r="KZ145" s="7"/>
      <c r="LA145" s="7"/>
      <c r="LB145" s="7"/>
      <c r="LC145" s="7"/>
      <c r="LD145" s="7"/>
      <c r="LE145" s="7"/>
      <c r="LF145" s="7"/>
      <c r="LG145" s="7"/>
      <c r="LH145" s="7"/>
      <c r="LI145" s="7"/>
      <c r="LJ145" s="7"/>
      <c r="LK145" s="7"/>
      <c r="LL145" s="7"/>
      <c r="LM145" s="7"/>
      <c r="LN145" s="7"/>
      <c r="LO145" s="7"/>
      <c r="LP145" s="7"/>
      <c r="LQ145" s="7"/>
      <c r="LR145" s="7"/>
      <c r="LS145" s="7"/>
      <c r="LT145" s="7"/>
      <c r="LU145" s="7"/>
      <c r="LV145" s="7"/>
      <c r="LW145" s="7"/>
      <c r="LX145" s="7"/>
      <c r="LY145" s="7"/>
      <c r="LZ145" s="7"/>
      <c r="MA145" s="7"/>
      <c r="MB145" s="7"/>
      <c r="MC145" s="7"/>
      <c r="MD145" s="7"/>
      <c r="ME145" s="7"/>
      <c r="MF145" s="7"/>
      <c r="MG145" s="7"/>
      <c r="MH145" s="7"/>
      <c r="MI145" s="7"/>
      <c r="MJ145" s="7"/>
      <c r="MK145" s="7"/>
      <c r="ML145" s="7"/>
      <c r="MM145" s="7"/>
      <c r="MN145" s="7"/>
      <c r="MO145" s="7"/>
      <c r="MP145" s="7"/>
      <c r="MQ145" s="7"/>
      <c r="MR145" s="7"/>
      <c r="MS145" s="7"/>
      <c r="MT145" s="7"/>
      <c r="MU145" s="7"/>
      <c r="MV145" s="7"/>
      <c r="MW145" s="7"/>
      <c r="MX145" s="7"/>
      <c r="MY145" s="7"/>
      <c r="MZ145" s="7"/>
      <c r="NA145" s="7"/>
      <c r="NB145" s="7"/>
      <c r="NC145" s="7"/>
      <c r="ND145" s="7"/>
      <c r="NE145" s="7"/>
      <c r="NF145" s="7"/>
      <c r="NG145" s="7"/>
      <c r="NH145" s="7"/>
      <c r="NI145" s="7"/>
      <c r="NJ145" s="7"/>
      <c r="NK145" s="7"/>
      <c r="NL145" s="7"/>
      <c r="NM145" s="7"/>
      <c r="NN145" s="7"/>
      <c r="NO145" s="7"/>
      <c r="NP145" s="7"/>
      <c r="NQ145" s="7"/>
      <c r="NR145" s="7"/>
      <c r="NS145" s="7"/>
      <c r="NT145" s="7"/>
      <c r="NU145" s="7"/>
      <c r="NV145" s="7"/>
      <c r="NW145" s="7"/>
      <c r="NX145" s="7"/>
      <c r="NY145" s="7"/>
      <c r="NZ145" s="7"/>
      <c r="OA145" s="7"/>
      <c r="OB145" s="7"/>
      <c r="OC145" s="7"/>
      <c r="OD145" s="7"/>
      <c r="OE145" s="7"/>
      <c r="OF145" s="7"/>
      <c r="OG145" s="7"/>
      <c r="OH145" s="7"/>
      <c r="OI145" s="7"/>
      <c r="OJ145" s="7"/>
      <c r="OK145" s="7"/>
      <c r="OL145" s="7"/>
      <c r="OM145" s="7"/>
      <c r="ON145" s="7"/>
      <c r="OO145" s="7"/>
      <c r="OP145" s="7"/>
      <c r="OQ145" s="7"/>
      <c r="OR145" s="7"/>
      <c r="OS145" s="7"/>
      <c r="OT145" s="7"/>
      <c r="OU145" s="7"/>
      <c r="OV145" s="7"/>
      <c r="OW145" s="7"/>
      <c r="OX145" s="7"/>
      <c r="OY145" s="7"/>
      <c r="OZ145" s="7"/>
      <c r="PA145" s="7"/>
      <c r="PB145" s="7"/>
      <c r="PC145" s="7"/>
      <c r="PD145" s="7"/>
      <c r="PE145" s="7"/>
      <c r="PF145" s="7"/>
      <c r="PG145" s="7"/>
      <c r="PH145" s="7"/>
      <c r="PI145" s="7"/>
      <c r="PJ145" s="7"/>
      <c r="PK145" s="7"/>
      <c r="PL145" s="7"/>
      <c r="PM145" s="7"/>
      <c r="PN145" s="7"/>
      <c r="PO145" s="7"/>
      <c r="PP145" s="7"/>
      <c r="PQ145" s="7"/>
      <c r="PR145" s="7"/>
      <c r="PS145" s="7"/>
      <c r="PT145" s="7"/>
      <c r="PU145" s="7"/>
      <c r="PV145" s="7"/>
      <c r="PW145" s="7"/>
      <c r="PX145" s="7"/>
      <c r="PY145" s="7"/>
      <c r="PZ145" s="7"/>
      <c r="QA145" s="7"/>
      <c r="QB145" s="7"/>
      <c r="QC145" s="7"/>
      <c r="QD145" s="7"/>
      <c r="QE145" s="7"/>
      <c r="QF145" s="7"/>
      <c r="QG145" s="7"/>
      <c r="QH145" s="7"/>
      <c r="QI145" s="7"/>
      <c r="QJ145" s="7"/>
      <c r="QK145" s="7"/>
      <c r="QL145" s="7"/>
      <c r="QM145" s="7"/>
      <c r="QN145" s="7"/>
      <c r="QO145" s="7"/>
      <c r="QP145" s="7"/>
      <c r="QQ145" s="7"/>
      <c r="QR145" s="7"/>
      <c r="QS145" s="7"/>
      <c r="QT145" s="7"/>
      <c r="QU145" s="7"/>
      <c r="QV145" s="7"/>
      <c r="QW145" s="7"/>
      <c r="QX145" s="7"/>
      <c r="QY145" s="7"/>
      <c r="QZ145" s="7"/>
      <c r="RA145" s="7"/>
      <c r="RB145" s="7"/>
      <c r="RC145" s="7"/>
      <c r="RD145" s="7"/>
      <c r="RE145" s="7"/>
      <c r="RF145" s="7"/>
      <c r="RG145" s="7"/>
      <c r="RH145" s="7"/>
      <c r="RI145" s="7"/>
      <c r="RJ145" s="7"/>
      <c r="RK145" s="7"/>
      <c r="RL145" s="7"/>
      <c r="RM145" s="7"/>
      <c r="RN145" s="7"/>
      <c r="RO145" s="7"/>
      <c r="RP145" s="7"/>
      <c r="RQ145" s="7"/>
      <c r="RR145" s="7"/>
      <c r="RS145" s="7"/>
      <c r="RT145" s="7"/>
      <c r="RU145" s="7"/>
      <c r="RV145" s="7"/>
      <c r="RW145" s="7"/>
      <c r="RX145" s="7"/>
      <c r="RY145" s="7"/>
      <c r="RZ145" s="7"/>
      <c r="SA145" s="7"/>
      <c r="SB145" s="7"/>
      <c r="SC145" s="7"/>
      <c r="SD145" s="7"/>
      <c r="SE145" s="7"/>
      <c r="SF145" s="7"/>
      <c r="SG145" s="7"/>
      <c r="SH145" s="7"/>
      <c r="SI145" s="7"/>
      <c r="SJ145" s="7"/>
      <c r="SK145" s="7"/>
      <c r="SL145" s="7"/>
      <c r="SM145" s="7"/>
      <c r="SN145" s="7"/>
      <c r="SO145" s="7"/>
      <c r="SP145" s="7"/>
      <c r="SQ145" s="7"/>
      <c r="SR145" s="7"/>
      <c r="SS145" s="7"/>
      <c r="ST145" s="7"/>
      <c r="SU145" s="7"/>
      <c r="SV145" s="7"/>
      <c r="SW145" s="7"/>
      <c r="SX145" s="7"/>
      <c r="SY145" s="7"/>
      <c r="SZ145" s="7"/>
      <c r="TA145" s="7"/>
      <c r="TB145" s="7"/>
      <c r="TC145" s="7"/>
      <c r="TD145" s="7"/>
      <c r="TE145" s="7"/>
      <c r="TF145" s="7"/>
      <c r="TG145" s="7"/>
      <c r="TH145" s="7"/>
      <c r="TI145" s="7"/>
      <c r="TJ145" s="7"/>
      <c r="TK145" s="7"/>
      <c r="TL145" s="7"/>
      <c r="TM145" s="7"/>
      <c r="TN145" s="7"/>
      <c r="TO145" s="7"/>
      <c r="TP145" s="7"/>
      <c r="TQ145" s="7"/>
      <c r="TR145" s="7"/>
      <c r="TS145" s="7"/>
      <c r="TT145" s="7"/>
      <c r="TU145" s="7"/>
      <c r="TV145" s="7"/>
      <c r="TW145" s="7"/>
      <c r="TX145" s="7"/>
      <c r="TY145" s="7"/>
      <c r="TZ145" s="7"/>
      <c r="UA145" s="7"/>
      <c r="UB145" s="7"/>
      <c r="UC145" s="7"/>
      <c r="UD145" s="7"/>
      <c r="UE145" s="7"/>
      <c r="UF145" s="7"/>
      <c r="UG145" s="7"/>
      <c r="UH145" s="7"/>
      <c r="UI145" s="7"/>
      <c r="UJ145" s="7"/>
      <c r="UK145" s="7"/>
      <c r="UL145" s="7"/>
      <c r="UM145" s="7"/>
      <c r="UN145" s="7"/>
      <c r="UO145" s="7"/>
      <c r="UP145" s="7"/>
      <c r="UQ145" s="7"/>
      <c r="UR145" s="7"/>
      <c r="US145" s="7"/>
      <c r="UT145" s="7"/>
      <c r="UU145" s="7"/>
      <c r="UV145" s="7"/>
      <c r="UW145" s="7"/>
      <c r="UX145" s="7"/>
      <c r="UY145" s="7"/>
      <c r="UZ145" s="7"/>
      <c r="VA145" s="7"/>
      <c r="VB145" s="7"/>
      <c r="VC145" s="7"/>
      <c r="VD145" s="7"/>
      <c r="VE145" s="7"/>
      <c r="VF145" s="7"/>
      <c r="VG145" s="7"/>
      <c r="VH145" s="7"/>
      <c r="VI145" s="7"/>
      <c r="VJ145" s="7"/>
      <c r="VK145" s="7"/>
      <c r="VL145" s="7"/>
      <c r="VM145" s="7"/>
      <c r="VN145" s="7"/>
      <c r="VO145" s="7"/>
      <c r="VP145" s="7"/>
      <c r="VQ145" s="7"/>
      <c r="VR145" s="7"/>
      <c r="VS145" s="7"/>
      <c r="VT145" s="7"/>
      <c r="VU145" s="7"/>
      <c r="VV145" s="7"/>
      <c r="VW145" s="7"/>
      <c r="VX145" s="7"/>
      <c r="VY145" s="7"/>
      <c r="VZ145" s="7"/>
      <c r="WA145" s="7"/>
      <c r="WB145" s="7"/>
      <c r="WC145" s="7"/>
      <c r="WD145" s="7"/>
      <c r="WE145" s="7"/>
      <c r="WF145" s="7"/>
      <c r="WG145" s="7"/>
      <c r="WH145" s="7"/>
      <c r="WI145" s="7"/>
      <c r="WJ145" s="7"/>
      <c r="WK145" s="7"/>
      <c r="WL145" s="7"/>
      <c r="WM145" s="7"/>
      <c r="WN145" s="7"/>
      <c r="WO145" s="7"/>
      <c r="WP145" s="7"/>
      <c r="WQ145" s="7"/>
      <c r="WR145" s="7"/>
      <c r="WS145" s="7"/>
      <c r="WT145" s="7"/>
      <c r="WU145" s="7"/>
      <c r="WV145" s="7"/>
      <c r="WW145" s="7"/>
      <c r="WX145" s="7"/>
      <c r="WY145" s="7"/>
      <c r="WZ145" s="7"/>
      <c r="XA145" s="7"/>
      <c r="XB145" s="7"/>
      <c r="XC145" s="7"/>
      <c r="XD145" s="7"/>
      <c r="XE145" s="7"/>
      <c r="XF145" s="7"/>
      <c r="XG145" s="7"/>
      <c r="XH145" s="7"/>
      <c r="XI145" s="7"/>
      <c r="XJ145" s="7"/>
      <c r="XK145" s="7"/>
      <c r="XL145" s="7"/>
      <c r="XM145" s="7"/>
      <c r="XN145" s="7"/>
      <c r="XO145" s="7"/>
      <c r="XP145" s="7"/>
      <c r="XQ145" s="7"/>
      <c r="XR145" s="7"/>
      <c r="XS145" s="7"/>
      <c r="XT145" s="7"/>
      <c r="XU145" s="7"/>
      <c r="XV145" s="7"/>
      <c r="XW145" s="7"/>
      <c r="XX145" s="7"/>
      <c r="XY145" s="7"/>
      <c r="XZ145" s="7"/>
      <c r="YA145" s="7"/>
      <c r="YB145" s="7"/>
      <c r="YC145" s="7"/>
      <c r="YD145" s="7"/>
      <c r="YE145" s="7"/>
      <c r="YF145" s="7"/>
      <c r="YG145" s="7"/>
      <c r="YH145" s="7"/>
      <c r="YI145" s="7"/>
      <c r="YJ145" s="7"/>
      <c r="YK145" s="7"/>
      <c r="YL145" s="7"/>
      <c r="YM145" s="7"/>
      <c r="YN145" s="7"/>
      <c r="YO145" s="7"/>
      <c r="YP145" s="7"/>
      <c r="YQ145" s="7"/>
      <c r="YR145" s="7"/>
      <c r="YS145" s="7"/>
      <c r="YT145" s="7"/>
      <c r="YU145" s="7"/>
      <c r="YV145" s="7"/>
      <c r="YW145" s="7"/>
      <c r="YX145" s="7"/>
      <c r="YY145" s="7"/>
      <c r="YZ145" s="7"/>
      <c r="ZA145" s="7"/>
      <c r="ZB145" s="7"/>
      <c r="ZC145" s="7"/>
      <c r="ZD145" s="7"/>
      <c r="ZE145" s="7"/>
      <c r="ZF145" s="7"/>
      <c r="ZG145" s="7"/>
      <c r="ZH145" s="7"/>
      <c r="ZI145" s="7"/>
      <c r="ZJ145" s="7"/>
      <c r="ZK145" s="7"/>
      <c r="ZL145" s="7"/>
      <c r="ZM145" s="7"/>
      <c r="ZN145" s="7"/>
      <c r="ZO145" s="7"/>
      <c r="ZP145" s="7"/>
      <c r="ZQ145" s="7"/>
      <c r="ZR145" s="7"/>
      <c r="ZS145" s="7"/>
      <c r="ZT145" s="7"/>
      <c r="ZU145" s="7"/>
      <c r="ZV145" s="7"/>
      <c r="ZW145" s="7"/>
      <c r="ZX145" s="7"/>
      <c r="ZY145" s="7"/>
      <c r="ZZ145" s="7"/>
      <c r="AAA145" s="7"/>
      <c r="AAB145" s="7"/>
      <c r="AAC145" s="7"/>
      <c r="AAD145" s="7"/>
      <c r="AAE145" s="7"/>
      <c r="AAF145" s="7"/>
      <c r="AAG145" s="7"/>
      <c r="AAH145" s="7"/>
      <c r="AAI145" s="7"/>
      <c r="AAJ145" s="7"/>
      <c r="AAK145" s="7"/>
      <c r="AAL145" s="7"/>
      <c r="AAM145" s="7"/>
      <c r="AAN145" s="7"/>
      <c r="AAO145" s="7"/>
      <c r="AAP145" s="7"/>
      <c r="AAQ145" s="7"/>
      <c r="AAR145" s="7"/>
      <c r="AAS145" s="7"/>
      <c r="AAT145" s="7"/>
      <c r="AAU145" s="7"/>
      <c r="AAV145" s="7"/>
      <c r="AAW145" s="7"/>
      <c r="AAX145" s="7"/>
      <c r="AAY145" s="7"/>
      <c r="AAZ145" s="7"/>
      <c r="ABA145" s="7"/>
      <c r="ABB145" s="7"/>
      <c r="ABC145" s="7"/>
      <c r="ABD145" s="7"/>
      <c r="ABE145" s="7"/>
      <c r="ABF145" s="7"/>
      <c r="ABG145" s="7"/>
      <c r="ABH145" s="7"/>
      <c r="ABI145" s="7"/>
      <c r="ABJ145" s="7"/>
      <c r="ABK145" s="7"/>
      <c r="ABL145" s="7"/>
      <c r="ABM145" s="7"/>
      <c r="ABN145" s="7"/>
      <c r="ABO145" s="7"/>
      <c r="ABP145" s="7"/>
      <c r="ABQ145" s="7"/>
      <c r="ABR145" s="7"/>
      <c r="ABS145" s="7"/>
      <c r="ABT145" s="7"/>
      <c r="ABU145" s="7"/>
      <c r="ABV145" s="7"/>
      <c r="ABW145" s="7"/>
      <c r="ABX145" s="7"/>
      <c r="ABY145" s="7"/>
      <c r="ABZ145" s="7"/>
      <c r="ACA145" s="7"/>
      <c r="ACB145" s="7"/>
      <c r="ACC145" s="7"/>
      <c r="ACD145" s="7"/>
      <c r="ACE145" s="7"/>
      <c r="ACF145" s="7"/>
      <c r="ACG145" s="7"/>
      <c r="ACH145" s="7"/>
      <c r="ACI145" s="7"/>
      <c r="ACJ145" s="7"/>
      <c r="ACK145" s="7"/>
      <c r="ACL145" s="7"/>
      <c r="ACM145" s="7"/>
      <c r="ACN145" s="7"/>
      <c r="ACO145" s="7"/>
      <c r="ACP145" s="7"/>
      <c r="ACQ145" s="7"/>
      <c r="ACR145" s="7"/>
      <c r="ACS145" s="7"/>
      <c r="ACT145" s="7"/>
      <c r="ACU145" s="7"/>
      <c r="ACV145" s="7"/>
      <c r="ACW145" s="7"/>
      <c r="ACX145" s="7"/>
      <c r="ACY145" s="7"/>
      <c r="ACZ145" s="7"/>
      <c r="ADA145" s="7"/>
      <c r="ADB145" s="7"/>
      <c r="ADC145" s="7"/>
      <c r="ADD145" s="7"/>
      <c r="ADE145" s="7"/>
      <c r="ADF145" s="7"/>
      <c r="ADG145" s="7"/>
      <c r="ADH145" s="7"/>
      <c r="ADI145" s="7"/>
      <c r="ADJ145" s="7"/>
      <c r="ADK145" s="7"/>
      <c r="ADL145" s="7"/>
      <c r="ADM145" s="7"/>
      <c r="ADN145" s="7"/>
      <c r="ADO145" s="7"/>
      <c r="ADP145" s="7"/>
      <c r="ADQ145" s="7"/>
      <c r="ADR145" s="7"/>
      <c r="ADS145" s="7"/>
      <c r="ADT145" s="7"/>
      <c r="ADU145" s="7"/>
      <c r="ADV145" s="7"/>
      <c r="ADW145" s="7"/>
      <c r="ADX145" s="7"/>
      <c r="ADY145" s="7"/>
      <c r="ADZ145" s="7"/>
      <c r="AEA145" s="7"/>
      <c r="AEB145" s="7"/>
      <c r="AEC145" s="7"/>
      <c r="AED145" s="7"/>
      <c r="AEE145" s="7"/>
      <c r="AEF145" s="7"/>
      <c r="AEG145" s="7"/>
      <c r="AEH145" s="7"/>
      <c r="AEI145" s="7"/>
      <c r="AEJ145" s="7"/>
      <c r="AEK145" s="7"/>
      <c r="AEL145" s="7"/>
      <c r="AEM145" s="7"/>
      <c r="AEN145" s="7"/>
      <c r="AEO145" s="7"/>
      <c r="AEP145" s="7"/>
      <c r="AEQ145" s="7"/>
      <c r="AER145" s="7"/>
      <c r="AES145" s="7"/>
      <c r="AET145" s="7"/>
      <c r="AEU145" s="7"/>
      <c r="AEV145" s="7"/>
      <c r="AEW145" s="7"/>
      <c r="AEX145" s="7"/>
      <c r="AEY145" s="7"/>
      <c r="AEZ145" s="7"/>
      <c r="AFA145" s="7"/>
      <c r="AFB145" s="7"/>
      <c r="AFC145" s="7"/>
      <c r="AFD145" s="7"/>
      <c r="AFE145" s="7"/>
      <c r="AFF145" s="7"/>
      <c r="AFG145" s="7"/>
      <c r="AFH145" s="7"/>
      <c r="AFI145" s="7"/>
      <c r="AFJ145" s="7"/>
      <c r="AFK145" s="7"/>
      <c r="AFL145" s="7"/>
      <c r="AFM145" s="7"/>
      <c r="AFN145" s="7"/>
      <c r="AFO145" s="7"/>
      <c r="AFP145" s="7"/>
      <c r="AFQ145" s="7"/>
      <c r="AFR145" s="7"/>
      <c r="AFS145" s="7"/>
      <c r="AFT145" s="7"/>
      <c r="AFU145" s="7"/>
      <c r="AFV145" s="7"/>
      <c r="AFW145" s="7"/>
      <c r="AFX145" s="7"/>
      <c r="AFY145" s="7"/>
      <c r="AFZ145" s="7"/>
      <c r="AGA145" s="7"/>
      <c r="AGB145" s="7"/>
      <c r="AGC145" s="7"/>
      <c r="AGD145" s="7"/>
      <c r="AGE145" s="7"/>
      <c r="AGF145" s="7"/>
      <c r="AGG145" s="7"/>
      <c r="AGH145" s="7"/>
      <c r="AGI145" s="7"/>
      <c r="AGJ145" s="7"/>
      <c r="AGK145" s="7"/>
      <c r="AGL145" s="7"/>
      <c r="AGM145" s="7"/>
      <c r="AGN145" s="7"/>
      <c r="AGO145" s="7"/>
      <c r="AGP145" s="7"/>
      <c r="AGQ145" s="7"/>
      <c r="AGR145" s="7"/>
      <c r="AGS145" s="7"/>
      <c r="AGT145" s="7"/>
      <c r="AGU145" s="7"/>
      <c r="AGV145" s="7"/>
      <c r="AGW145" s="7"/>
      <c r="AGX145" s="7"/>
      <c r="AGY145" s="7"/>
      <c r="AGZ145" s="7"/>
      <c r="AHA145" s="7"/>
      <c r="AHB145" s="7"/>
      <c r="AHC145" s="7"/>
      <c r="AHD145" s="7"/>
      <c r="AHE145" s="7"/>
      <c r="AHF145" s="7"/>
      <c r="AHG145" s="7"/>
      <c r="AHH145" s="7"/>
      <c r="AHI145" s="7"/>
      <c r="AHJ145" s="7"/>
      <c r="AHK145" s="7"/>
      <c r="AHL145" s="7"/>
      <c r="AHM145" s="7"/>
      <c r="AHN145" s="7"/>
      <c r="AHO145" s="7"/>
      <c r="AHP145" s="7"/>
      <c r="AHQ145" s="7"/>
      <c r="AHR145" s="7"/>
      <c r="AHS145" s="7"/>
      <c r="AHT145" s="7"/>
      <c r="AHU145" s="7"/>
      <c r="AHV145" s="7"/>
      <c r="AHW145" s="7"/>
      <c r="AHX145" s="7"/>
      <c r="AHY145" s="7"/>
      <c r="AHZ145" s="7"/>
      <c r="AIA145" s="7"/>
      <c r="AIB145" s="7"/>
      <c r="AIC145" s="7"/>
      <c r="AID145" s="7"/>
      <c r="AIE145" s="7"/>
      <c r="AIF145" s="7"/>
      <c r="AIG145" s="7"/>
      <c r="AIH145" s="7"/>
      <c r="AII145" s="7"/>
      <c r="AIJ145" s="7"/>
      <c r="AIK145" s="7"/>
      <c r="AIL145" s="7"/>
      <c r="AIM145" s="7"/>
      <c r="AIN145" s="7"/>
      <c r="AIO145" s="7"/>
      <c r="AIP145" s="7"/>
      <c r="AIQ145" s="7"/>
      <c r="AIR145" s="7"/>
      <c r="AIS145" s="7"/>
      <c r="AIT145" s="7"/>
      <c r="AIU145" s="7"/>
      <c r="AIV145" s="7"/>
      <c r="AIW145" s="7"/>
      <c r="AIX145" s="7"/>
      <c r="AIY145" s="7"/>
      <c r="AIZ145" s="7"/>
      <c r="AJA145" s="7"/>
      <c r="AJB145" s="7"/>
      <c r="AJC145" s="7"/>
      <c r="AJD145" s="7"/>
      <c r="AJE145" s="7"/>
      <c r="AJF145" s="7"/>
      <c r="AJG145" s="7"/>
      <c r="AJH145" s="7"/>
      <c r="AJI145" s="7"/>
      <c r="AJJ145" s="7"/>
      <c r="AJK145" s="7"/>
      <c r="AJL145" s="7"/>
      <c r="AJM145" s="7"/>
      <c r="AJN145" s="7"/>
      <c r="AJO145" s="7"/>
      <c r="AJP145" s="7"/>
      <c r="AJQ145" s="7"/>
      <c r="AJR145" s="7"/>
      <c r="AJS145" s="7"/>
      <c r="AJT145" s="7"/>
      <c r="AJU145" s="7"/>
      <c r="AJV145" s="7"/>
      <c r="AJW145" s="7"/>
      <c r="AJX145" s="7"/>
      <c r="AJY145" s="7"/>
      <c r="AJZ145" s="7"/>
      <c r="AKA145" s="7"/>
      <c r="AKB145" s="7"/>
      <c r="AKC145" s="7"/>
      <c r="AKD145" s="7"/>
      <c r="AKE145" s="7"/>
      <c r="AKF145" s="7"/>
      <c r="AKG145" s="7"/>
      <c r="AKH145" s="7"/>
      <c r="AKI145" s="7"/>
      <c r="AKJ145" s="7"/>
      <c r="AKK145" s="7"/>
      <c r="AKL145" s="7"/>
      <c r="AKM145" s="7"/>
      <c r="AKN145" s="7"/>
      <c r="AKO145" s="7"/>
      <c r="AKP145" s="7"/>
      <c r="AKQ145" s="7"/>
      <c r="AKR145" s="7"/>
      <c r="AKS145" s="7"/>
      <c r="AKT145" s="7"/>
      <c r="AKU145" s="7"/>
      <c r="AKV145" s="7"/>
      <c r="AKW145" s="7"/>
      <c r="AKX145" s="7"/>
      <c r="AKY145" s="7"/>
      <c r="AKZ145" s="7"/>
      <c r="ALA145" s="7"/>
      <c r="ALB145" s="7"/>
      <c r="ALC145" s="7"/>
      <c r="ALD145" s="7"/>
      <c r="ALE145" s="7"/>
      <c r="ALF145" s="7"/>
      <c r="ALG145" s="7"/>
      <c r="ALH145" s="7"/>
      <c r="ALI145" s="7"/>
      <c r="ALJ145" s="7"/>
      <c r="ALK145" s="7"/>
      <c r="ALL145" s="7"/>
      <c r="ALM145" s="7"/>
      <c r="ALN145" s="7"/>
      <c r="ALO145" s="7"/>
      <c r="ALP145" s="7"/>
      <c r="ALQ145" s="7"/>
      <c r="ALR145" s="7"/>
      <c r="ALS145" s="7"/>
      <c r="ALT145" s="7"/>
      <c r="ALU145" s="7"/>
      <c r="ALV145" s="7"/>
      <c r="ALW145" s="7"/>
      <c r="ALX145" s="7"/>
      <c r="ALY145" s="7"/>
      <c r="ALZ145" s="7"/>
      <c r="AMA145" s="7"/>
      <c r="AMB145" s="7"/>
      <c r="AMC145" s="7"/>
      <c r="AMD145" s="7"/>
      <c r="AME145" s="7"/>
      <c r="AMF145" s="7"/>
      <c r="AMG145" s="7"/>
      <c r="AMH145" s="7"/>
      <c r="AMI145" s="7"/>
      <c r="AMJ145" s="7"/>
      <c r="AMK145" s="7"/>
      <c r="AML145" s="7"/>
      <c r="AMM145" s="7"/>
      <c r="AMN145" s="7"/>
      <c r="AMO145" s="7"/>
      <c r="AMP145" s="7"/>
      <c r="AMQ145" s="7"/>
      <c r="AMR145" s="7"/>
      <c r="AMS145" s="7"/>
      <c r="AMT145" s="7"/>
      <c r="AMU145" s="7"/>
      <c r="AMV145" s="7"/>
      <c r="AMW145" s="7"/>
      <c r="AMX145" s="7"/>
      <c r="AMY145" s="7"/>
      <c r="AMZ145" s="7"/>
      <c r="ANA145" s="7"/>
      <c r="ANB145" s="7"/>
      <c r="ANC145" s="7"/>
      <c r="AND145" s="7"/>
      <c r="ANE145" s="7"/>
      <c r="ANF145" s="7"/>
      <c r="ANG145" s="7"/>
      <c r="ANH145" s="7"/>
      <c r="ANI145" s="7"/>
      <c r="ANJ145" s="7"/>
      <c r="ANK145" s="7"/>
      <c r="ANL145" s="7"/>
      <c r="ANM145" s="7"/>
      <c r="ANN145" s="7"/>
      <c r="ANO145" s="7"/>
      <c r="ANP145" s="7"/>
      <c r="ANQ145" s="7"/>
      <c r="ANR145" s="7"/>
      <c r="ANS145" s="7"/>
      <c r="ANT145" s="7"/>
      <c r="ANU145" s="7"/>
      <c r="ANV145" s="7"/>
      <c r="ANW145" s="7"/>
      <c r="ANX145" s="7"/>
      <c r="ANY145" s="7"/>
      <c r="ANZ145" s="7"/>
      <c r="AOA145" s="7"/>
      <c r="AOB145" s="7"/>
      <c r="AOC145" s="7"/>
      <c r="AOD145" s="7"/>
      <c r="AOE145" s="7"/>
      <c r="AOF145" s="7"/>
      <c r="AOG145" s="7"/>
      <c r="AOH145" s="7"/>
      <c r="AOI145" s="7"/>
      <c r="AOJ145" s="7"/>
      <c r="AOK145" s="7"/>
      <c r="AOL145" s="7"/>
      <c r="AOM145" s="7"/>
      <c r="AON145" s="7"/>
      <c r="AOO145" s="7"/>
      <c r="AOP145" s="7"/>
      <c r="AOQ145" s="7"/>
      <c r="AOR145" s="7"/>
      <c r="AOS145" s="7"/>
      <c r="AOT145" s="7"/>
      <c r="AOU145" s="7"/>
      <c r="AOV145" s="7"/>
      <c r="AOW145" s="7"/>
      <c r="AOX145" s="7"/>
      <c r="AOY145" s="7"/>
      <c r="AOZ145" s="7"/>
      <c r="APA145" s="7"/>
      <c r="APB145" s="7"/>
      <c r="APC145" s="7"/>
      <c r="APD145" s="7"/>
      <c r="APE145" s="7"/>
      <c r="APF145" s="7"/>
      <c r="APG145" s="7"/>
      <c r="APH145" s="7"/>
      <c r="API145" s="7"/>
      <c r="APJ145" s="7"/>
      <c r="APK145" s="7"/>
      <c r="APL145" s="7"/>
      <c r="APM145" s="7"/>
      <c r="APN145" s="7"/>
      <c r="APO145" s="7"/>
      <c r="APP145" s="7"/>
      <c r="APQ145" s="7"/>
      <c r="APR145" s="7"/>
      <c r="APS145" s="7"/>
      <c r="APT145" s="7"/>
      <c r="APU145" s="7"/>
      <c r="APV145" s="7"/>
      <c r="APW145" s="7"/>
      <c r="APX145" s="7"/>
      <c r="APY145" s="7"/>
      <c r="APZ145" s="7"/>
      <c r="AQA145" s="7"/>
      <c r="AQB145" s="7"/>
      <c r="AQC145" s="7"/>
      <c r="AQD145" s="7"/>
      <c r="AQE145" s="7"/>
      <c r="AQF145" s="7"/>
      <c r="AQG145" s="7"/>
      <c r="AQH145" s="7"/>
      <c r="AQI145" s="7"/>
      <c r="AQJ145" s="7"/>
      <c r="AQK145" s="7"/>
      <c r="AQL145" s="7"/>
      <c r="AQM145" s="7"/>
      <c r="AQN145" s="7"/>
      <c r="AQO145" s="7"/>
      <c r="AQP145" s="7"/>
      <c r="AQQ145" s="7"/>
      <c r="AQR145" s="7"/>
      <c r="AQS145" s="7"/>
      <c r="AQT145" s="7"/>
      <c r="AQU145" s="7"/>
      <c r="AQV145" s="7"/>
      <c r="AQW145" s="7"/>
      <c r="AQX145" s="7"/>
      <c r="AQY145" s="7"/>
      <c r="AQZ145" s="7"/>
      <c r="ARA145" s="7"/>
      <c r="ARB145" s="7"/>
      <c r="ARC145" s="7"/>
      <c r="ARD145" s="7"/>
      <c r="ARE145" s="7"/>
      <c r="ARF145" s="7"/>
      <c r="ARG145" s="7"/>
      <c r="ARH145" s="7"/>
      <c r="ARI145" s="7"/>
      <c r="ARJ145" s="7"/>
      <c r="ARK145" s="7"/>
      <c r="ARL145" s="7"/>
      <c r="ARM145" s="7"/>
      <c r="ARN145" s="7"/>
      <c r="ARO145" s="7"/>
      <c r="ARP145" s="7"/>
      <c r="ARQ145" s="7"/>
      <c r="ARR145" s="7"/>
      <c r="ARS145" s="7"/>
      <c r="ART145" s="7"/>
      <c r="ARU145" s="7"/>
      <c r="ARV145" s="7"/>
      <c r="ARW145" s="7"/>
      <c r="ARX145" s="7"/>
      <c r="ARY145" s="7"/>
      <c r="ARZ145" s="7"/>
      <c r="ASA145" s="7"/>
      <c r="ASB145" s="7"/>
      <c r="ASC145" s="7"/>
      <c r="ASD145" s="7"/>
      <c r="ASE145" s="7"/>
      <c r="ASF145" s="7"/>
      <c r="ASG145" s="7"/>
      <c r="ASH145" s="7"/>
      <c r="ASI145" s="7"/>
      <c r="ASJ145" s="7"/>
      <c r="ASK145" s="7"/>
      <c r="ASL145" s="7"/>
      <c r="ASM145" s="7"/>
      <c r="ASN145" s="7"/>
      <c r="ASO145" s="7"/>
      <c r="ASP145" s="7"/>
      <c r="ASQ145" s="7"/>
      <c r="ASR145" s="7"/>
      <c r="ASS145" s="7"/>
      <c r="AST145" s="7"/>
      <c r="ASU145" s="7"/>
      <c r="ASV145" s="7"/>
      <c r="ASW145" s="7"/>
      <c r="ASX145" s="7"/>
      <c r="ASY145" s="7"/>
      <c r="ASZ145" s="7"/>
      <c r="ATA145" s="7"/>
      <c r="ATB145" s="7"/>
      <c r="ATC145" s="7"/>
      <c r="ATD145" s="7"/>
      <c r="ATE145" s="7"/>
      <c r="ATF145" s="7"/>
      <c r="ATG145" s="7"/>
      <c r="ATH145" s="7"/>
      <c r="ATI145" s="7"/>
      <c r="ATJ145" s="7"/>
      <c r="ATK145" s="7"/>
      <c r="ATL145" s="7"/>
      <c r="ATM145" s="7"/>
      <c r="ATN145" s="7"/>
      <c r="ATO145" s="7"/>
      <c r="ATP145" s="7"/>
      <c r="ATQ145" s="7"/>
      <c r="ATR145" s="7"/>
      <c r="ATS145" s="7"/>
      <c r="ATT145" s="7"/>
      <c r="ATU145" s="7"/>
      <c r="ATV145" s="7"/>
      <c r="ATW145" s="7"/>
      <c r="ATX145" s="7"/>
      <c r="ATY145" s="7"/>
      <c r="ATZ145" s="7"/>
      <c r="AUA145" s="7"/>
      <c r="AUB145" s="7"/>
      <c r="AUC145" s="7"/>
      <c r="AUD145" s="7"/>
      <c r="AUE145" s="7"/>
      <c r="AUF145" s="7"/>
      <c r="AUG145" s="7"/>
      <c r="AUH145" s="7"/>
      <c r="AUI145" s="7"/>
      <c r="AUJ145" s="7"/>
      <c r="AUK145" s="7"/>
      <c r="AUL145" s="7"/>
      <c r="AUM145" s="7"/>
      <c r="AUN145" s="7"/>
      <c r="AUO145" s="7"/>
      <c r="AUP145" s="7"/>
      <c r="AUQ145" s="7"/>
      <c r="AUR145" s="7"/>
      <c r="AUS145" s="7"/>
      <c r="AUT145" s="7"/>
      <c r="AUU145" s="7"/>
      <c r="AUV145" s="7"/>
      <c r="AUW145" s="7"/>
      <c r="AUX145" s="7"/>
      <c r="AUY145" s="7"/>
      <c r="AUZ145" s="7"/>
      <c r="AVA145" s="7"/>
      <c r="AVB145" s="7"/>
      <c r="AVC145" s="7"/>
      <c r="AVD145" s="7"/>
      <c r="AVE145" s="7"/>
      <c r="AVF145" s="7"/>
      <c r="AVG145" s="7"/>
      <c r="AVH145" s="7"/>
      <c r="AVI145" s="7"/>
      <c r="AVJ145" s="7"/>
      <c r="AVK145" s="7"/>
      <c r="AVL145" s="7"/>
      <c r="AVM145" s="7"/>
      <c r="AVN145" s="7"/>
      <c r="AVO145" s="7"/>
      <c r="AVP145" s="7"/>
      <c r="AVQ145" s="7"/>
      <c r="AVR145" s="7"/>
      <c r="AVS145" s="7"/>
      <c r="AVT145" s="7"/>
      <c r="AVU145" s="7"/>
      <c r="AVV145" s="7"/>
      <c r="AVW145" s="7"/>
      <c r="AVX145" s="7"/>
      <c r="AVY145" s="7"/>
      <c r="AVZ145" s="7"/>
      <c r="AWA145" s="7"/>
      <c r="AWB145" s="7"/>
      <c r="AWC145" s="7"/>
      <c r="AWD145" s="7"/>
      <c r="AWE145" s="7"/>
      <c r="AWF145" s="7"/>
      <c r="AWG145" s="7"/>
      <c r="AWH145" s="7"/>
      <c r="AWI145" s="7"/>
      <c r="AWJ145" s="7"/>
      <c r="AWK145" s="7"/>
      <c r="AWL145" s="7"/>
      <c r="AWM145" s="7"/>
      <c r="AWN145" s="7"/>
      <c r="AWO145" s="7"/>
      <c r="AWP145" s="7"/>
      <c r="AWQ145" s="7"/>
      <c r="AWR145" s="7"/>
      <c r="AWS145" s="7"/>
      <c r="AWT145" s="7"/>
      <c r="AWU145" s="7"/>
      <c r="AWV145" s="7"/>
      <c r="AWW145" s="7"/>
      <c r="AWX145" s="7"/>
    </row>
    <row r="146" spans="1:1298" x14ac:dyDescent="0.25">
      <c r="A146" s="47" t="s">
        <v>241</v>
      </c>
      <c r="B146" s="47"/>
      <c r="C146" s="47"/>
      <c r="D146" s="47"/>
      <c r="E146" s="47"/>
    </row>
    <row r="147" spans="1:1298" x14ac:dyDescent="0.25">
      <c r="A147" s="48"/>
      <c r="B147" s="48"/>
      <c r="C147" s="48"/>
      <c r="D147" s="48"/>
      <c r="E147" s="48"/>
    </row>
    <row r="148" spans="1:1298" x14ac:dyDescent="0.25">
      <c r="A148" s="2"/>
    </row>
    <row r="149" spans="1:1298" x14ac:dyDescent="0.25">
      <c r="A149" s="2"/>
    </row>
    <row r="150" spans="1:1298" x14ac:dyDescent="0.25">
      <c r="A150" s="2"/>
    </row>
    <row r="151" spans="1:1298" x14ac:dyDescent="0.25">
      <c r="A151" s="2"/>
    </row>
    <row r="152" spans="1:1298" x14ac:dyDescent="0.25">
      <c r="A152" s="2"/>
    </row>
    <row r="153" spans="1:1298" x14ac:dyDescent="0.25">
      <c r="A153" s="2"/>
    </row>
    <row r="154" spans="1:1298" x14ac:dyDescent="0.25">
      <c r="A154" s="2"/>
    </row>
    <row r="155" spans="1:1298" x14ac:dyDescent="0.25">
      <c r="A155" s="2"/>
    </row>
    <row r="156" spans="1:1298" x14ac:dyDescent="0.25">
      <c r="A156" s="2"/>
    </row>
    <row r="157" spans="1:1298" x14ac:dyDescent="0.25">
      <c r="A157" s="2"/>
    </row>
    <row r="158" spans="1:1298" x14ac:dyDescent="0.25">
      <c r="A158" s="2"/>
    </row>
    <row r="159" spans="1:1298" x14ac:dyDescent="0.25">
      <c r="A159" s="2"/>
    </row>
    <row r="160" spans="1:1298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</sheetData>
  <mergeCells count="8">
    <mergeCell ref="A146:E147"/>
    <mergeCell ref="A2:A4"/>
    <mergeCell ref="B2:B4"/>
    <mergeCell ref="D2:D4"/>
    <mergeCell ref="B1:C1"/>
    <mergeCell ref="D1:E1"/>
    <mergeCell ref="C2:C4"/>
    <mergeCell ref="E2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НАЧИСЛЕНИЯ</vt:lpstr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2018-10-25T07:53:40Z</cp:lastPrinted>
  <dcterms:created xsi:type="dcterms:W3CDTF">2015-12-11T08:13:35Z</dcterms:created>
  <dcterms:modified xsi:type="dcterms:W3CDTF">2019-04-02T07:27:48Z</dcterms:modified>
</cp:coreProperties>
</file>