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95" windowHeight="11760" activeTab="0"/>
  </bookViews>
  <sheets>
    <sheet name="фасад" sheetId="1" r:id="rId1"/>
  </sheets>
  <definedNames/>
  <calcPr calcId="125725"/>
</workbook>
</file>

<file path=xl/sharedStrings.xml><?xml version="1.0" encoding="utf-8"?>
<sst xmlns="http://schemas.openxmlformats.org/spreadsheetml/2006/main" count="637" uniqueCount="325">
  <si>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</si>
  <si>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</si>
  <si>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</si>
  <si>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</si>
  <si>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</si>
  <si>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</si>
  <si>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</si>
  <si>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</si>
  <si>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т.руб.</t>
  </si>
  <si>
    <t>4</t>
  </si>
  <si>
    <t>Ремонт и окраска фасадов</t>
  </si>
  <si>
    <t>т.кв.м</t>
  </si>
  <si>
    <t>4.1</t>
  </si>
  <si>
    <t>13 линия д. 2/19</t>
  </si>
  <si>
    <t>4.2</t>
  </si>
  <si>
    <t>19 линия д.6</t>
  </si>
  <si>
    <t>4.3</t>
  </si>
  <si>
    <t>20 линия д.9</t>
  </si>
  <si>
    <t>4.4</t>
  </si>
  <si>
    <t>23  линия д.28</t>
  </si>
  <si>
    <t>4.5</t>
  </si>
  <si>
    <t>Беринга ул., д. 3</t>
  </si>
  <si>
    <t>4.6</t>
  </si>
  <si>
    <t>Беринга ул., д. 8</t>
  </si>
  <si>
    <t>4.7</t>
  </si>
  <si>
    <t>Беринга ул., д. 18</t>
  </si>
  <si>
    <t>4.8</t>
  </si>
  <si>
    <t>Беринга ул., д. 20</t>
  </si>
  <si>
    <t>4.9</t>
  </si>
  <si>
    <t>Беринга ул., д. 24 к.2</t>
  </si>
  <si>
    <t>4.10</t>
  </si>
  <si>
    <t>Беринга ул., д. 26 к.3</t>
  </si>
  <si>
    <t>4.11</t>
  </si>
  <si>
    <t>Беринга ул., д. 28 к.2</t>
  </si>
  <si>
    <t>4.12</t>
  </si>
  <si>
    <t>Большой пр. д. 52/15</t>
  </si>
  <si>
    <t>4.13</t>
  </si>
  <si>
    <t>Большой пр. д. 82 А</t>
  </si>
  <si>
    <t>4.14</t>
  </si>
  <si>
    <t>Большой пр. д. 82 Б</t>
  </si>
  <si>
    <t>4.15</t>
  </si>
  <si>
    <t>Большой пр. д. 90</t>
  </si>
  <si>
    <t>4.16</t>
  </si>
  <si>
    <t>Большой пр. д. 91</t>
  </si>
  <si>
    <t>4.17</t>
  </si>
  <si>
    <t>Большой пр. д. 92</t>
  </si>
  <si>
    <t>4.18</t>
  </si>
  <si>
    <t>Большой пр. д. 94</t>
  </si>
  <si>
    <t>4.19</t>
  </si>
  <si>
    <t>Большой пр. д. 96</t>
  </si>
  <si>
    <t>4.20</t>
  </si>
  <si>
    <t>Большой пр. д. 99 А</t>
  </si>
  <si>
    <t>4.21</t>
  </si>
  <si>
    <t>Большой пр. д. 99 Б</t>
  </si>
  <si>
    <t>4.22</t>
  </si>
  <si>
    <t>Большой пр. д. 101</t>
  </si>
  <si>
    <t>4.23</t>
  </si>
  <si>
    <t>Весельная ул., д. 2/93 А</t>
  </si>
  <si>
    <t>4.24</t>
  </si>
  <si>
    <t>Весельная ул., д.4 А</t>
  </si>
  <si>
    <t>4.25</t>
  </si>
  <si>
    <t>Весельная ул., д.4 Б</t>
  </si>
  <si>
    <t>4.26</t>
  </si>
  <si>
    <t>Весельная ул., д. 5</t>
  </si>
  <si>
    <t>4.27</t>
  </si>
  <si>
    <t>Весельная ул., д. 7/10</t>
  </si>
  <si>
    <t>4.28</t>
  </si>
  <si>
    <t>Весельная ул., д. 9</t>
  </si>
  <si>
    <t>4.29</t>
  </si>
  <si>
    <t>Весельная ул., д. 10</t>
  </si>
  <si>
    <t>4.30</t>
  </si>
  <si>
    <t>Весельная ул., д. 12</t>
  </si>
  <si>
    <t>4.31</t>
  </si>
  <si>
    <t>Гаванская ул., д. 2/97</t>
  </si>
  <si>
    <t>4.32</t>
  </si>
  <si>
    <t>Гаванская ул., д. 4</t>
  </si>
  <si>
    <t>4.33</t>
  </si>
  <si>
    <t>Гаванская ул., д. 10</t>
  </si>
  <si>
    <t>4.34</t>
  </si>
  <si>
    <t>Гаванская ул., д. 11</t>
  </si>
  <si>
    <t>4.35</t>
  </si>
  <si>
    <t>Гаванская ул., д. 12</t>
  </si>
  <si>
    <t>4.36</t>
  </si>
  <si>
    <t>Гаванская ул., д. 14 В</t>
  </si>
  <si>
    <t>4.37</t>
  </si>
  <si>
    <t>Гаванская ул., д. 14 Д</t>
  </si>
  <si>
    <t>4.38</t>
  </si>
  <si>
    <t>Гаванская ул., д. 15</t>
  </si>
  <si>
    <t>4.39</t>
  </si>
  <si>
    <t>Гаванская ул., д. 16</t>
  </si>
  <si>
    <t>4.40</t>
  </si>
  <si>
    <t>Гаванская ул., д.24</t>
  </si>
  <si>
    <t>4.41</t>
  </si>
  <si>
    <t>Гаванская ул., д.26</t>
  </si>
  <si>
    <t>4.42</t>
  </si>
  <si>
    <t>Гаванская ул., д30</t>
  </si>
  <si>
    <t>4.43</t>
  </si>
  <si>
    <t>Гаванская ул., д 32</t>
  </si>
  <si>
    <t>4.44</t>
  </si>
  <si>
    <t>Гаванская ул., д 33</t>
  </si>
  <si>
    <t>4.45</t>
  </si>
  <si>
    <t>Гаванская ул., д 34</t>
  </si>
  <si>
    <t>4.46</t>
  </si>
  <si>
    <t>Гаванская ул., д 35</t>
  </si>
  <si>
    <t>4.47</t>
  </si>
  <si>
    <t>Гаванская ул., д 36</t>
  </si>
  <si>
    <t>4.48</t>
  </si>
  <si>
    <t>Гаванская ул., д 37</t>
  </si>
  <si>
    <t>4.49</t>
  </si>
  <si>
    <t>Гаванская ул., д 38</t>
  </si>
  <si>
    <t>4.50</t>
  </si>
  <si>
    <t>Гаванская ул., д 40</t>
  </si>
  <si>
    <t>4.51</t>
  </si>
  <si>
    <t>Гаванская ул., д 42</t>
  </si>
  <si>
    <t>4.52</t>
  </si>
  <si>
    <t>Гаванская ул., д 43</t>
  </si>
  <si>
    <t>4.53</t>
  </si>
  <si>
    <t>Гаванская ул., д 44</t>
  </si>
  <si>
    <t>4.54</t>
  </si>
  <si>
    <t>Гаванская ул., д 46</t>
  </si>
  <si>
    <t>4.55</t>
  </si>
  <si>
    <t>Гаванская ул., д 47 В</t>
  </si>
  <si>
    <t>4.56</t>
  </si>
  <si>
    <t>Гаванская ул., д 48</t>
  </si>
  <si>
    <t>4.57</t>
  </si>
  <si>
    <t>Гаванская ул., д 49</t>
  </si>
  <si>
    <t>4.58</t>
  </si>
  <si>
    <t>Гаванская ул., д 51</t>
  </si>
  <si>
    <t>4.59</t>
  </si>
  <si>
    <t>Детская ул., д. 11</t>
  </si>
  <si>
    <t>4.60</t>
  </si>
  <si>
    <t>Детская ул., д. 17</t>
  </si>
  <si>
    <t>4.61</t>
  </si>
  <si>
    <t>Детская ул., д. 30</t>
  </si>
  <si>
    <t>4.62</t>
  </si>
  <si>
    <t>Детская ул., д. 34/90</t>
  </si>
  <si>
    <t>4.63</t>
  </si>
  <si>
    <t>Канареечная ул., д. 6/4</t>
  </si>
  <si>
    <t>4.64</t>
  </si>
  <si>
    <t>Канареечная ул., д. 10</t>
  </si>
  <si>
    <t>4.65</t>
  </si>
  <si>
    <t>Карташихина ул., д. 2/13</t>
  </si>
  <si>
    <t>4.66</t>
  </si>
  <si>
    <t>Карташихина ул., д. 6</t>
  </si>
  <si>
    <t>4.67</t>
  </si>
  <si>
    <t>Карташихина ул., д. 12</t>
  </si>
  <si>
    <t>4.68</t>
  </si>
  <si>
    <t>Карташихина ул., д. 13</t>
  </si>
  <si>
    <t>4.69</t>
  </si>
  <si>
    <t>Карташихина ул., д. 17</t>
  </si>
  <si>
    <t>4.70</t>
  </si>
  <si>
    <t>Карташихина ул., д. 19</t>
  </si>
  <si>
    <t>4.71</t>
  </si>
  <si>
    <t>Карташихина ул., д. 20</t>
  </si>
  <si>
    <t>4.72</t>
  </si>
  <si>
    <t>Карташихина ул., д. 21</t>
  </si>
  <si>
    <t>4.73</t>
  </si>
  <si>
    <t>Кораблестроителей ул., д. 16</t>
  </si>
  <si>
    <t>4.74</t>
  </si>
  <si>
    <t>Кораблестроителей ул., д. 19 к.1 лит.А</t>
  </si>
  <si>
    <t>4.75</t>
  </si>
  <si>
    <t>Кораблестроителей ул., д. 19 к.1 лит.В</t>
  </si>
  <si>
    <t>4.76</t>
  </si>
  <si>
    <t>Кораблестроителей ул., д. 22</t>
  </si>
  <si>
    <t>4.77</t>
  </si>
  <si>
    <t>Косая линия д. 24/25</t>
  </si>
  <si>
    <t>4.78</t>
  </si>
  <si>
    <t>Малый пр., д. 67 кор.1</t>
  </si>
  <si>
    <t>4.79</t>
  </si>
  <si>
    <t>Малый пр., д. 70</t>
  </si>
  <si>
    <t>4.80</t>
  </si>
  <si>
    <t>Мичманская ул., д.2</t>
  </si>
  <si>
    <t>4.81</t>
  </si>
  <si>
    <t>Мичманская ул., д.4</t>
  </si>
  <si>
    <t>4.82</t>
  </si>
  <si>
    <t>Морская наб., д. 9</t>
  </si>
  <si>
    <t>4.83</t>
  </si>
  <si>
    <t>Морская наб., д. 15 лит.А</t>
  </si>
  <si>
    <t>4.84</t>
  </si>
  <si>
    <t>Морская наб., д. 17 лит.Б</t>
  </si>
  <si>
    <t>4.85</t>
  </si>
  <si>
    <t>Морская наб., д. 17 лит.Г</t>
  </si>
  <si>
    <t>4.86</t>
  </si>
  <si>
    <t>Морская наб., д. 17 лит.Д</t>
  </si>
  <si>
    <t>4.87</t>
  </si>
  <si>
    <t>Морская наб., д. 17 лит.Ж</t>
  </si>
  <si>
    <t>4.88</t>
  </si>
  <si>
    <t>Морская наб., д. 19</t>
  </si>
  <si>
    <t>4.89</t>
  </si>
  <si>
    <t>Наличная ул., д. 5</t>
  </si>
  <si>
    <t>4.90</t>
  </si>
  <si>
    <t>Наличная ул., д.9</t>
  </si>
  <si>
    <t>4.91</t>
  </si>
  <si>
    <t>Наличная ул., д.11</t>
  </si>
  <si>
    <t>4.92</t>
  </si>
  <si>
    <t>Наличная ул., д.13</t>
  </si>
  <si>
    <t>4.93</t>
  </si>
  <si>
    <t>Наличная ул., д.15</t>
  </si>
  <si>
    <t>4.94</t>
  </si>
  <si>
    <t>Наличная ул., д.15 к.2</t>
  </si>
  <si>
    <t>4.95</t>
  </si>
  <si>
    <t>Наличная ул., д.17</t>
  </si>
  <si>
    <t>4.96</t>
  </si>
  <si>
    <t>Наличная ул., д.19</t>
  </si>
  <si>
    <t>4.97</t>
  </si>
  <si>
    <t>Наличная ул., д.19 лит.Б</t>
  </si>
  <si>
    <t>4.98</t>
  </si>
  <si>
    <t>Наличная ул., д.21</t>
  </si>
  <si>
    <t>4.99</t>
  </si>
  <si>
    <t>Наличная ул., д.22</t>
  </si>
  <si>
    <t>4.100</t>
  </si>
  <si>
    <t>Наличная ул., д.23</t>
  </si>
  <si>
    <t>4.101</t>
  </si>
  <si>
    <t>Наличная ул., д.25/84</t>
  </si>
  <si>
    <t>4.102</t>
  </si>
  <si>
    <t>Наличная ул., д.27</t>
  </si>
  <si>
    <t>4.103</t>
  </si>
  <si>
    <t>Наличная ул., д.29</t>
  </si>
  <si>
    <t>4.104</t>
  </si>
  <si>
    <t>Наличная ул., д.33</t>
  </si>
  <si>
    <t>4.105</t>
  </si>
  <si>
    <t>Наличная ул., д.35 к.1</t>
  </si>
  <si>
    <t>4.106</t>
  </si>
  <si>
    <t>Наличная ул., д.35 к.2</t>
  </si>
  <si>
    <t>4.107</t>
  </si>
  <si>
    <t>Наличная ул., д.35 к.3</t>
  </si>
  <si>
    <t>4.108</t>
  </si>
  <si>
    <t>Наличная ул., д.37 к.2</t>
  </si>
  <si>
    <t>4.109</t>
  </si>
  <si>
    <t>Наличная ул., д.37 к.4</t>
  </si>
  <si>
    <t>4.110</t>
  </si>
  <si>
    <t>ул.Нахимова д. 1</t>
  </si>
  <si>
    <t>4.111</t>
  </si>
  <si>
    <t>ул.Нахимова д. 2/30</t>
  </si>
  <si>
    <t>4.112</t>
  </si>
  <si>
    <t>ул.Нахимова д. 4</t>
  </si>
  <si>
    <t>4.113</t>
  </si>
  <si>
    <t>ул.Нахимова д. 8 к.3</t>
  </si>
  <si>
    <t>4.114</t>
  </si>
  <si>
    <t>ул.Нахимова д. 12</t>
  </si>
  <si>
    <t>4.115</t>
  </si>
  <si>
    <t>ул.Нахимова д. 14/41А</t>
  </si>
  <si>
    <t>4.116</t>
  </si>
  <si>
    <t>ул.Нахимова д. 14/41Б</t>
  </si>
  <si>
    <t>4.117</t>
  </si>
  <si>
    <t>ул.Одоевского д.12</t>
  </si>
  <si>
    <t>4.118</t>
  </si>
  <si>
    <t>Опочинина ул., д. 3</t>
  </si>
  <si>
    <t>4.119</t>
  </si>
  <si>
    <t>Опочинина ул., д. 5</t>
  </si>
  <si>
    <t>4.120</t>
  </si>
  <si>
    <t>Опочинина ул., д. 7</t>
  </si>
  <si>
    <t>4.121</t>
  </si>
  <si>
    <t>Опочинина ул., д. 9</t>
  </si>
  <si>
    <t>4.122</t>
  </si>
  <si>
    <t>Опочинина ул., д. 11</t>
  </si>
  <si>
    <t>4.123</t>
  </si>
  <si>
    <t>Опочинина ул., д. 13</t>
  </si>
  <si>
    <t>4.124</t>
  </si>
  <si>
    <t>Опочинина ул., д. 15/18</t>
  </si>
  <si>
    <t>4.125</t>
  </si>
  <si>
    <t>Опочинина ул., д. 17 А</t>
  </si>
  <si>
    <t>4.126</t>
  </si>
  <si>
    <t>Опочинина ул., д. 17 В</t>
  </si>
  <si>
    <t>4.127</t>
  </si>
  <si>
    <t>Опочинина ул., д.21</t>
  </si>
  <si>
    <t>4.128</t>
  </si>
  <si>
    <t>Опочинина ул., д.27</t>
  </si>
  <si>
    <t>4.129</t>
  </si>
  <si>
    <t>Опочинина ул., д.29</t>
  </si>
  <si>
    <t>4.130</t>
  </si>
  <si>
    <t>Опочинина ул., д.33</t>
  </si>
  <si>
    <t>4.131</t>
  </si>
  <si>
    <t>Остоумова ул., д.7/9 А</t>
  </si>
  <si>
    <t>4.132</t>
  </si>
  <si>
    <t>Остоумова ул., д.7/9 Б</t>
  </si>
  <si>
    <t>4.133</t>
  </si>
  <si>
    <t>Остоумова ул., д.8</t>
  </si>
  <si>
    <t>4.134</t>
  </si>
  <si>
    <t>Среднегаванский пр., д. 7/8</t>
  </si>
  <si>
    <t>4.135</t>
  </si>
  <si>
    <t>Среднегаванский пр., д. 12</t>
  </si>
  <si>
    <t>4.136</t>
  </si>
  <si>
    <t>Среднегаванский пр., д. 14</t>
  </si>
  <si>
    <t>4.137</t>
  </si>
  <si>
    <t>Средний пр., д.92</t>
  </si>
  <si>
    <t>4.138</t>
  </si>
  <si>
    <t>Средний пр., д.98</t>
  </si>
  <si>
    <t>4.139</t>
  </si>
  <si>
    <t>Средний пр., д.99/18 Б</t>
  </si>
  <si>
    <t>4.140</t>
  </si>
  <si>
    <t>Средний пр., д.106</t>
  </si>
  <si>
    <t>4.141</t>
  </si>
  <si>
    <t>ул.Шевченко д.2</t>
  </si>
  <si>
    <t>4.142</t>
  </si>
  <si>
    <t>ул.Шевченко д. 9</t>
  </si>
  <si>
    <t>4.143</t>
  </si>
  <si>
    <t>ул.Шевченко д. 17</t>
  </si>
  <si>
    <t>4.144</t>
  </si>
  <si>
    <t>ул.Шевченко д. 18</t>
  </si>
  <si>
    <t>4.145</t>
  </si>
  <si>
    <t>ул.Шевченко д. 22 к.1</t>
  </si>
  <si>
    <t>4.146</t>
  </si>
  <si>
    <t>ул.Шевченко д. 22 к.2</t>
  </si>
  <si>
    <t>4.147</t>
  </si>
  <si>
    <t>ул.Шевченко д. 23</t>
  </si>
  <si>
    <t>4.148</t>
  </si>
  <si>
    <t>ул.Шевченко д. 24</t>
  </si>
  <si>
    <t>4.149</t>
  </si>
  <si>
    <t>ул.Шевченко д. 24 к.2</t>
  </si>
  <si>
    <t>4.150</t>
  </si>
  <si>
    <t>ул.Шевченко д. 27</t>
  </si>
  <si>
    <t>4.151</t>
  </si>
  <si>
    <t>ул.Шевченко д. 28</t>
  </si>
  <si>
    <t>4.152</t>
  </si>
  <si>
    <t>ул.Шевченко д. 32</t>
  </si>
  <si>
    <t>4.153</t>
  </si>
  <si>
    <t>ул.Шевченко д. 34</t>
  </si>
  <si>
    <t>4.154</t>
  </si>
  <si>
    <t>ул.Шевченко д. 37</t>
  </si>
  <si>
    <t>4.155</t>
  </si>
  <si>
    <t>ул.Шевченко д. 38</t>
  </si>
  <si>
    <t>4.156</t>
  </si>
  <si>
    <t>Шкиперский прот., д. 2</t>
  </si>
  <si>
    <t>Адресная программа текущего ремонта  фасадов на 2015год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</si>
</sst>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2" fillId="0" borderId="0" xfId="20" applyFont="1" applyFill="1">
      <alignment/>
      <protection/>
    </xf>
    <xf numFmtId="0" fontId="3" fillId="0" borderId="0" xfId="0" applyFont="1"/>
    <xf numFmtId="0" fontId="5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center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164" fontId="4" fillId="2" borderId="1" xfId="0" applyNumberFormat="1" applyFont="1" applyFill="1" applyBorder="1" applyAlignment="1">
      <alignment horizontal="center" vertical="center"/>
    </xf>
    <xf numFmtId="2" fontId="4" fillId="0" borderId="1" xfId="20" applyNumberFormat="1" applyFont="1" applyFill="1" applyBorder="1" applyAlignment="1">
      <alignment horizontal="center" vertical="center"/>
      <protection/>
    </xf>
    <xf numFmtId="164" fontId="6" fillId="2" borderId="1" xfId="0" applyNumberFormat="1" applyFont="1" applyFill="1" applyBorder="1" applyAlignment="1">
      <alignment horizontal="center" vertical="center"/>
    </xf>
    <xf numFmtId="2" fontId="5" fillId="0" borderId="1" xfId="20" applyNumberFormat="1" applyFont="1" applyFill="1" applyBorder="1" applyAlignment="1">
      <alignment horizontal="center" vertical="center"/>
      <protection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20"/>
  <sheetViews>
    <sheetView tabSelected="1" zoomScale="130" zoomScaleNormal="130" workbookViewId="0" topLeftCell="A34">
      <selection activeCell="J14" sqref="J14"/>
    </sheetView>
  </sheetViews>
  <sheetFormatPr defaultColWidth="8.8515625" defaultRowHeight="15"/>
  <cols>
    <col min="1" max="1" width="5.00390625" style="1" customWidth="1"/>
    <col min="2" max="2" width="41.7109375" style="1" customWidth="1"/>
    <col min="3" max="3" width="10.8515625" style="1" customWidth="1"/>
    <col min="4" max="4" width="11.00390625" style="1" customWidth="1"/>
    <col min="5" max="5" width="9.8515625" style="1" customWidth="1"/>
    <col min="6" max="6" width="10.140625" style="1" customWidth="1"/>
    <col min="7" max="16384" width="8.8515625" style="1" customWidth="1"/>
  </cols>
  <sheetData>
    <row r="1" spans="2:4" ht="9" customHeight="1">
      <c r="B1" s="2"/>
      <c r="C1"/>
      <c r="D1"/>
    </row>
    <row r="2" spans="1:6" ht="15.75">
      <c r="A2" s="6" t="s">
        <v>324</v>
      </c>
      <c r="B2" s="6"/>
      <c r="C2" s="6"/>
      <c r="D2" s="6"/>
      <c r="E2" s="6"/>
      <c r="F2" s="6"/>
    </row>
    <row r="3" spans="1:6" ht="15.75">
      <c r="A3" s="6"/>
      <c r="B3" s="6"/>
      <c r="C3" s="6"/>
      <c r="D3" s="6"/>
      <c r="E3" s="6"/>
      <c r="F3" s="6"/>
    </row>
    <row r="4" spans="1:6" ht="33" customHeight="1">
      <c r="A4" s="10" t="s">
        <v>0</v>
      </c>
      <c r="B4" s="15" t="s">
        <v>1</v>
      </c>
      <c r="C4" s="15" t="s">
        <v>2</v>
      </c>
      <c r="D4" s="7" t="s">
        <v>3</v>
      </c>
      <c r="E4" s="8"/>
      <c r="F4" s="9"/>
    </row>
    <row r="5" spans="1:6" ht="36" customHeight="1">
      <c r="A5" s="10"/>
      <c r="B5" s="15"/>
      <c r="C5" s="15"/>
      <c r="D5" s="12" t="s">
        <v>4</v>
      </c>
      <c r="E5" s="12"/>
      <c r="F5" s="12"/>
    </row>
    <row r="6" spans="1:6" ht="32.25" customHeight="1">
      <c r="A6" s="10"/>
      <c r="B6" s="15"/>
      <c r="C6" s="15"/>
      <c r="D6" s="4" t="s">
        <v>5</v>
      </c>
      <c r="E6" s="3" t="s">
        <v>6</v>
      </c>
      <c r="F6" s="3" t="s">
        <v>7</v>
      </c>
    </row>
    <row r="7" spans="1:6" ht="16.5" customHeight="1">
      <c r="A7" s="13" t="s">
        <v>9</v>
      </c>
      <c r="B7" s="14" t="s">
        <v>10</v>
      </c>
      <c r="C7" s="16" t="s">
        <v>11</v>
      </c>
      <c r="D7" s="17">
        <v>3.387299999999996</v>
      </c>
      <c r="E7" s="18">
        <f>E9+E11+E13+E15+E17+E19+E21+E23+E25+E27+E29+E31+E33+E35+E37+E39+E41+E43+E45+E47+E49+E51+E53+E55+E57+E59+E61+E63+E65+E67+E69+E71+E73+E75+E77+E79+E81+E83+E85+E87+E89+E91+E93+E95+E97+E99+E101+E103+E105+E107+E109+E111+E113+E115+E117+E119+E121+E123+E125+E127+E129+E131+E133+E135+E137+E139+E141+E143+E145+E147+E149+E151+E153+E155+E157+E159+E161+E163+E165+E167+E169+E171+E173+E175+E177+E179+E181+E183+E185+E187+E189+E191+E193+E197+E199+E201+E203+E205+E207+E209+E211+E213+E215+E217+E219+E221+E223+E225+E227+E229+E231+E233+E235+E237+E239+E241+E243+E245+E247+E249+E251+E253+E255+E257+E259+E261+E263+E265+E267+E269+E271+E273+E275+E277+E279+E281+E283+E285+E287+E289+E291+E293+E295+E297+E299+E301+E303+E305+E307+E309+E311+E313+E315+E317+E319+E195</f>
        <v>2.7632999999999965</v>
      </c>
      <c r="F7" s="18">
        <f>F41+F45+F53+F61+F83+F145+F149+F153+F155+F159+F169+F173+F177+F183+F227+F259+F271+F275+F295+F307+F309+F319</f>
        <v>0.6240000000000001</v>
      </c>
    </row>
    <row r="8" spans="1:6" ht="16.5" customHeight="1">
      <c r="A8" s="13"/>
      <c r="B8" s="14"/>
      <c r="C8" s="16" t="s">
        <v>8</v>
      </c>
      <c r="D8" s="17">
        <v>2030.0860000000007</v>
      </c>
      <c r="E8" s="18">
        <f>E10+E12+E14+E16+E18+E20+E22+E24+E26+E28+E30+E32+E34+E36+E38+E40+E42+E44+E46+E48+E50+E52+E54+E56+E58+E60+E62+E64+E66+E68+E70+E72+E74+E76+E78+E80+E82+E84+E86+E88+E90+E92+E94+E96+E98+E100+E102+E104+E106+E108+E110+E112+E114+E116+E118+E120+E122+E124+E126+E128+E130+E132+E134+E136+E138+E140+E142+E144+E146+E148+E150+E152+E154+E156+E158+E160+E162+E164+E166+E168+E170+E172+E174+E176+E178+E180+E182+E184+E186+E188+E190+E192+E194+E198+E200+E202+E204+E206+E208+E210+E212+E214+E216+E218+E220+E222+E224+E226+E228+E230+E232+E234+E236+E238+E240+E242+E244+E246+E248+E250+E252+E254+E256+E258+E260+E262+E264+E266+E268+E270+E272+E274+E276+E278+E280+E282+E284+E286+E288+E290+E292+E294+E296+E298+E300+E302+E304+E306+E308+E310+E312+E314+E316+E318+E320+E196</f>
        <v>1349.7610000000009</v>
      </c>
      <c r="F8" s="18">
        <f>F42+F46+F54+F62+F84+F146+F150+F154+F156+F160+F170+F174+F178+F184+F228+F260+F272+F276+F296+F308+F310+F320</f>
        <v>680.33</v>
      </c>
    </row>
    <row r="9" spans="1:6" ht="16.5" customHeight="1">
      <c r="A9" s="10" t="s">
        <v>12</v>
      </c>
      <c r="B9" s="11" t="s">
        <v>13</v>
      </c>
      <c r="C9" s="5" t="s">
        <v>11</v>
      </c>
      <c r="D9" s="19">
        <f>E9+F9</f>
        <v>0.03</v>
      </c>
      <c r="E9" s="20">
        <v>0.03</v>
      </c>
      <c r="F9" s="20"/>
    </row>
    <row r="10" spans="1:6" ht="16.5" customHeight="1">
      <c r="A10" s="10"/>
      <c r="B10" s="11"/>
      <c r="C10" s="5" t="s">
        <v>8</v>
      </c>
      <c r="D10" s="19">
        <f aca="true" t="shared" si="0" ref="D10:D40">E10+F10</f>
        <v>3.703</v>
      </c>
      <c r="E10" s="20">
        <v>3.703</v>
      </c>
      <c r="F10" s="20"/>
    </row>
    <row r="11" spans="1:6" ht="16.5" customHeight="1">
      <c r="A11" s="10" t="s">
        <v>14</v>
      </c>
      <c r="B11" s="11" t="s">
        <v>15</v>
      </c>
      <c r="C11" s="5" t="s">
        <v>11</v>
      </c>
      <c r="D11" s="19">
        <f t="shared" si="0"/>
        <v>0.049</v>
      </c>
      <c r="E11" s="20">
        <v>0.049</v>
      </c>
      <c r="F11" s="20"/>
    </row>
    <row r="12" spans="1:6" ht="16.5" customHeight="1">
      <c r="A12" s="10"/>
      <c r="B12" s="11"/>
      <c r="C12" s="5" t="s">
        <v>8</v>
      </c>
      <c r="D12" s="19">
        <f t="shared" si="0"/>
        <v>25.718000000000004</v>
      </c>
      <c r="E12" s="20">
        <v>25.718000000000004</v>
      </c>
      <c r="F12" s="20"/>
    </row>
    <row r="13" spans="1:6" ht="16.5" customHeight="1">
      <c r="A13" s="10" t="s">
        <v>16</v>
      </c>
      <c r="B13" s="11" t="s">
        <v>17</v>
      </c>
      <c r="C13" s="5" t="s">
        <v>11</v>
      </c>
      <c r="D13" s="19">
        <f t="shared" si="0"/>
        <v>0.02</v>
      </c>
      <c r="E13" s="20">
        <v>0.02</v>
      </c>
      <c r="F13" s="20"/>
    </row>
    <row r="14" spans="1:6" ht="16.5" customHeight="1">
      <c r="A14" s="10"/>
      <c r="B14" s="11"/>
      <c r="C14" s="5" t="s">
        <v>8</v>
      </c>
      <c r="D14" s="19">
        <f t="shared" si="0"/>
        <v>2.469</v>
      </c>
      <c r="E14" s="20">
        <v>2.469</v>
      </c>
      <c r="F14" s="20"/>
    </row>
    <row r="15" spans="1:6" ht="16.5" customHeight="1">
      <c r="A15" s="10" t="s">
        <v>18</v>
      </c>
      <c r="B15" s="11" t="s">
        <v>19</v>
      </c>
      <c r="C15" s="5" t="s">
        <v>11</v>
      </c>
      <c r="D15" s="19">
        <f t="shared" si="0"/>
        <v>0.02</v>
      </c>
      <c r="E15" s="20">
        <v>0.02</v>
      </c>
      <c r="F15" s="20"/>
    </row>
    <row r="16" spans="1:6" ht="16.5" customHeight="1">
      <c r="A16" s="10"/>
      <c r="B16" s="11"/>
      <c r="C16" s="5" t="s">
        <v>8</v>
      </c>
      <c r="D16" s="19">
        <f t="shared" si="0"/>
        <v>2.469</v>
      </c>
      <c r="E16" s="20">
        <v>2.469</v>
      </c>
      <c r="F16" s="20"/>
    </row>
    <row r="17" spans="1:6" ht="16.5" customHeight="1">
      <c r="A17" s="10" t="s">
        <v>20</v>
      </c>
      <c r="B17" s="11" t="s">
        <v>21</v>
      </c>
      <c r="C17" s="5" t="s">
        <v>11</v>
      </c>
      <c r="D17" s="19">
        <f t="shared" si="0"/>
        <v>0.02</v>
      </c>
      <c r="E17" s="20">
        <v>0.02</v>
      </c>
      <c r="F17" s="20"/>
    </row>
    <row r="18" spans="1:6" ht="16.5" customHeight="1">
      <c r="A18" s="10"/>
      <c r="B18" s="11"/>
      <c r="C18" s="5" t="s">
        <v>8</v>
      </c>
      <c r="D18" s="19">
        <f t="shared" si="0"/>
        <v>2.469</v>
      </c>
      <c r="E18" s="20">
        <v>2.469</v>
      </c>
      <c r="F18" s="20"/>
    </row>
    <row r="19" spans="1:6" ht="16.5" customHeight="1">
      <c r="A19" s="10" t="s">
        <v>22</v>
      </c>
      <c r="B19" s="11" t="s">
        <v>23</v>
      </c>
      <c r="C19" s="5" t="s">
        <v>11</v>
      </c>
      <c r="D19" s="19">
        <f t="shared" si="0"/>
        <v>0.02</v>
      </c>
      <c r="E19" s="20">
        <v>0.02</v>
      </c>
      <c r="F19" s="20"/>
    </row>
    <row r="20" spans="1:6" ht="16.5" customHeight="1">
      <c r="A20" s="10"/>
      <c r="B20" s="11"/>
      <c r="C20" s="5" t="s">
        <v>8</v>
      </c>
      <c r="D20" s="19">
        <f t="shared" si="0"/>
        <v>16.034</v>
      </c>
      <c r="E20" s="20">
        <v>16.034</v>
      </c>
      <c r="F20" s="20"/>
    </row>
    <row r="21" spans="1:6" ht="16.5" customHeight="1">
      <c r="A21" s="10" t="s">
        <v>24</v>
      </c>
      <c r="B21" s="11" t="s">
        <v>25</v>
      </c>
      <c r="C21" s="5" t="s">
        <v>11</v>
      </c>
      <c r="D21" s="19">
        <f t="shared" si="0"/>
        <v>0.01</v>
      </c>
      <c r="E21" s="20">
        <v>0.01</v>
      </c>
      <c r="F21" s="20"/>
    </row>
    <row r="22" spans="1:6" ht="16.5" customHeight="1">
      <c r="A22" s="10"/>
      <c r="B22" s="11"/>
      <c r="C22" s="5" t="s">
        <v>8</v>
      </c>
      <c r="D22" s="19">
        <f t="shared" si="0"/>
        <v>8.017</v>
      </c>
      <c r="E22" s="20">
        <v>8.017</v>
      </c>
      <c r="F22" s="20"/>
    </row>
    <row r="23" spans="1:6" ht="16.5" customHeight="1">
      <c r="A23" s="10" t="s">
        <v>26</v>
      </c>
      <c r="B23" s="11" t="s">
        <v>27</v>
      </c>
      <c r="C23" s="5" t="s">
        <v>11</v>
      </c>
      <c r="D23" s="19">
        <f t="shared" si="0"/>
        <v>0.015</v>
      </c>
      <c r="E23" s="20">
        <v>0.015</v>
      </c>
      <c r="F23" s="20"/>
    </row>
    <row r="24" spans="1:6" ht="16.5" customHeight="1">
      <c r="A24" s="10"/>
      <c r="B24" s="11"/>
      <c r="C24" s="5" t="s">
        <v>8</v>
      </c>
      <c r="D24" s="19">
        <f t="shared" si="0"/>
        <v>13.877</v>
      </c>
      <c r="E24" s="20">
        <v>13.877</v>
      </c>
      <c r="F24" s="20"/>
    </row>
    <row r="25" spans="1:6" ht="16.5" customHeight="1">
      <c r="A25" s="10" t="s">
        <v>28</v>
      </c>
      <c r="B25" s="11" t="s">
        <v>29</v>
      </c>
      <c r="C25" s="5" t="s">
        <v>11</v>
      </c>
      <c r="D25" s="19">
        <f t="shared" si="0"/>
        <v>0.006</v>
      </c>
      <c r="E25" s="20">
        <v>0.006</v>
      </c>
      <c r="F25" s="20"/>
    </row>
    <row r="26" spans="1:6" ht="16.5" customHeight="1">
      <c r="A26" s="10"/>
      <c r="B26" s="11"/>
      <c r="C26" s="5" t="s">
        <v>8</v>
      </c>
      <c r="D26" s="19">
        <f t="shared" si="0"/>
        <v>0.74</v>
      </c>
      <c r="E26" s="20">
        <v>0.74</v>
      </c>
      <c r="F26" s="20"/>
    </row>
    <row r="27" spans="1:6" ht="16.5" customHeight="1">
      <c r="A27" s="10" t="s">
        <v>30</v>
      </c>
      <c r="B27" s="11" t="s">
        <v>31</v>
      </c>
      <c r="C27" s="5" t="s">
        <v>11</v>
      </c>
      <c r="D27" s="19">
        <f t="shared" si="0"/>
        <v>0.01</v>
      </c>
      <c r="E27" s="20">
        <v>0.01</v>
      </c>
      <c r="F27" s="20"/>
    </row>
    <row r="28" spans="1:6" ht="16.5" customHeight="1">
      <c r="A28" s="10"/>
      <c r="B28" s="11"/>
      <c r="C28" s="5" t="s">
        <v>8</v>
      </c>
      <c r="D28" s="19">
        <f t="shared" si="0"/>
        <v>1.234</v>
      </c>
      <c r="E28" s="20">
        <v>1.234</v>
      </c>
      <c r="F28" s="20"/>
    </row>
    <row r="29" spans="1:6" ht="16.5" customHeight="1">
      <c r="A29" s="10" t="s">
        <v>32</v>
      </c>
      <c r="B29" s="11" t="s">
        <v>33</v>
      </c>
      <c r="C29" s="5" t="s">
        <v>11</v>
      </c>
      <c r="D29" s="19">
        <f t="shared" si="0"/>
        <v>0.008</v>
      </c>
      <c r="E29" s="20">
        <v>0.008</v>
      </c>
      <c r="F29" s="20"/>
    </row>
    <row r="30" spans="1:6" ht="16.5" customHeight="1">
      <c r="A30" s="10"/>
      <c r="B30" s="11"/>
      <c r="C30" s="5" t="s">
        <v>8</v>
      </c>
      <c r="D30" s="19">
        <f t="shared" si="0"/>
        <v>0.988</v>
      </c>
      <c r="E30" s="20">
        <v>0.988</v>
      </c>
      <c r="F30" s="20"/>
    </row>
    <row r="31" spans="1:6" ht="16.5" customHeight="1">
      <c r="A31" s="10" t="s">
        <v>34</v>
      </c>
      <c r="B31" s="11" t="s">
        <v>35</v>
      </c>
      <c r="C31" s="5" t="s">
        <v>11</v>
      </c>
      <c r="D31" s="19">
        <f t="shared" si="0"/>
        <v>0.024</v>
      </c>
      <c r="E31" s="20">
        <v>0.024</v>
      </c>
      <c r="F31" s="20"/>
    </row>
    <row r="32" spans="1:6" ht="16.5" customHeight="1">
      <c r="A32" s="10"/>
      <c r="B32" s="11"/>
      <c r="C32" s="5" t="s">
        <v>8</v>
      </c>
      <c r="D32" s="19">
        <f t="shared" si="0"/>
        <v>5.676</v>
      </c>
      <c r="E32" s="20">
        <v>5.676</v>
      </c>
      <c r="F32" s="20"/>
    </row>
    <row r="33" spans="1:6" ht="16.5" customHeight="1">
      <c r="A33" s="10" t="s">
        <v>36</v>
      </c>
      <c r="B33" s="11" t="s">
        <v>37</v>
      </c>
      <c r="C33" s="5" t="s">
        <v>11</v>
      </c>
      <c r="D33" s="19">
        <f t="shared" si="0"/>
        <v>0.012</v>
      </c>
      <c r="E33" s="20">
        <v>0.012</v>
      </c>
      <c r="F33" s="20"/>
    </row>
    <row r="34" spans="1:6" ht="16.5" customHeight="1">
      <c r="A34" s="10"/>
      <c r="B34" s="11"/>
      <c r="C34" s="5" t="s">
        <v>8</v>
      </c>
      <c r="D34" s="19">
        <f t="shared" si="0"/>
        <v>11.1</v>
      </c>
      <c r="E34" s="20">
        <v>11.1</v>
      </c>
      <c r="F34" s="20"/>
    </row>
    <row r="35" spans="1:6" ht="16.5" customHeight="1">
      <c r="A35" s="10" t="s">
        <v>38</v>
      </c>
      <c r="B35" s="11" t="s">
        <v>39</v>
      </c>
      <c r="C35" s="5" t="s">
        <v>11</v>
      </c>
      <c r="D35" s="19">
        <f t="shared" si="0"/>
        <v>0.014</v>
      </c>
      <c r="E35" s="20">
        <v>0.014</v>
      </c>
      <c r="F35" s="20"/>
    </row>
    <row r="36" spans="1:6" ht="16.5" customHeight="1">
      <c r="A36" s="10"/>
      <c r="B36" s="11"/>
      <c r="C36" s="5" t="s">
        <v>8</v>
      </c>
      <c r="D36" s="19">
        <f t="shared" si="0"/>
        <v>4.44</v>
      </c>
      <c r="E36" s="20">
        <v>4.44</v>
      </c>
      <c r="F36" s="20"/>
    </row>
    <row r="37" spans="1:6" ht="16.5" customHeight="1">
      <c r="A37" s="10" t="s">
        <v>40</v>
      </c>
      <c r="B37" s="11" t="s">
        <v>41</v>
      </c>
      <c r="C37" s="5" t="s">
        <v>11</v>
      </c>
      <c r="D37" s="19">
        <f t="shared" si="0"/>
        <v>0.01</v>
      </c>
      <c r="E37" s="20">
        <v>0.01</v>
      </c>
      <c r="F37" s="20"/>
    </row>
    <row r="38" spans="1:6" ht="16.5" customHeight="1">
      <c r="A38" s="10"/>
      <c r="B38" s="11"/>
      <c r="C38" s="5" t="s">
        <v>8</v>
      </c>
      <c r="D38" s="19">
        <f t="shared" si="0"/>
        <v>8.017</v>
      </c>
      <c r="E38" s="20">
        <v>8.017</v>
      </c>
      <c r="F38" s="20"/>
    </row>
    <row r="39" spans="1:6" ht="16.5" customHeight="1">
      <c r="A39" s="10" t="s">
        <v>42</v>
      </c>
      <c r="B39" s="11" t="s">
        <v>43</v>
      </c>
      <c r="C39" s="5" t="s">
        <v>11</v>
      </c>
      <c r="D39" s="19">
        <f t="shared" si="0"/>
        <v>0.011</v>
      </c>
      <c r="E39" s="20">
        <v>0.011</v>
      </c>
      <c r="F39" s="20"/>
    </row>
    <row r="40" spans="1:6" ht="16.5" customHeight="1">
      <c r="A40" s="10"/>
      <c r="B40" s="11"/>
      <c r="C40" s="5" t="s">
        <v>8</v>
      </c>
      <c r="D40" s="19">
        <f t="shared" si="0"/>
        <v>10.176</v>
      </c>
      <c r="E40" s="20">
        <v>10.176</v>
      </c>
      <c r="F40" s="20"/>
    </row>
    <row r="41" spans="1:6" ht="16.5" customHeight="1">
      <c r="A41" s="10" t="s">
        <v>44</v>
      </c>
      <c r="B41" s="11" t="s">
        <v>45</v>
      </c>
      <c r="C41" s="5" t="s">
        <v>11</v>
      </c>
      <c r="D41" s="19">
        <f>E41+F41</f>
        <v>0.02</v>
      </c>
      <c r="E41" s="20">
        <v>0.01</v>
      </c>
      <c r="F41" s="20">
        <v>0.01</v>
      </c>
    </row>
    <row r="42" spans="1:6" ht="16.5" customHeight="1">
      <c r="A42" s="10"/>
      <c r="B42" s="11"/>
      <c r="C42" s="5" t="s">
        <v>8</v>
      </c>
      <c r="D42" s="19">
        <f>E42+F42</f>
        <v>10.046</v>
      </c>
      <c r="E42" s="20">
        <v>1.234</v>
      </c>
      <c r="F42" s="20">
        <v>8.812</v>
      </c>
    </row>
    <row r="43" spans="1:6" ht="16.5" customHeight="1">
      <c r="A43" s="10" t="s">
        <v>46</v>
      </c>
      <c r="B43" s="11" t="s">
        <v>47</v>
      </c>
      <c r="C43" s="5" t="s">
        <v>11</v>
      </c>
      <c r="D43" s="19">
        <f aca="true" t="shared" si="1" ref="D43:D106">E43+F43</f>
        <v>0.01</v>
      </c>
      <c r="E43" s="20">
        <v>0.01</v>
      </c>
      <c r="F43" s="20"/>
    </row>
    <row r="44" spans="1:6" ht="16.5" customHeight="1">
      <c r="A44" s="10"/>
      <c r="B44" s="11"/>
      <c r="C44" s="5" t="s">
        <v>8</v>
      </c>
      <c r="D44" s="19">
        <f t="shared" si="1"/>
        <v>1.234</v>
      </c>
      <c r="E44" s="20">
        <v>1.234</v>
      </c>
      <c r="F44" s="20"/>
    </row>
    <row r="45" spans="1:6" ht="16.5" customHeight="1">
      <c r="A45" s="10" t="s">
        <v>48</v>
      </c>
      <c r="B45" s="11" t="s">
        <v>49</v>
      </c>
      <c r="C45" s="5" t="s">
        <v>11</v>
      </c>
      <c r="D45" s="19">
        <f t="shared" si="1"/>
        <v>0.03</v>
      </c>
      <c r="E45" s="20">
        <v>0.02</v>
      </c>
      <c r="F45" s="20">
        <v>0.01</v>
      </c>
    </row>
    <row r="46" spans="1:6" ht="16.5" customHeight="1">
      <c r="A46" s="10"/>
      <c r="B46" s="11"/>
      <c r="C46" s="5" t="s">
        <v>8</v>
      </c>
      <c r="D46" s="19">
        <f t="shared" si="1"/>
        <v>11.280999999999999</v>
      </c>
      <c r="E46" s="20">
        <v>2.469</v>
      </c>
      <c r="F46" s="20">
        <v>8.812</v>
      </c>
    </row>
    <row r="47" spans="1:6" ht="16.5" customHeight="1">
      <c r="A47" s="10" t="s">
        <v>50</v>
      </c>
      <c r="B47" s="11" t="s">
        <v>51</v>
      </c>
      <c r="C47" s="5" t="s">
        <v>11</v>
      </c>
      <c r="D47" s="19">
        <f t="shared" si="1"/>
        <v>0.01</v>
      </c>
      <c r="E47" s="20">
        <v>0.01</v>
      </c>
      <c r="F47" s="20"/>
    </row>
    <row r="48" spans="1:6" ht="16.5" customHeight="1">
      <c r="A48" s="10"/>
      <c r="B48" s="11"/>
      <c r="C48" s="5" t="s">
        <v>8</v>
      </c>
      <c r="D48" s="19">
        <f t="shared" si="1"/>
        <v>1.234</v>
      </c>
      <c r="E48" s="20">
        <v>1.234</v>
      </c>
      <c r="F48" s="20"/>
    </row>
    <row r="49" spans="1:6" ht="16.5" customHeight="1">
      <c r="A49" s="10" t="s">
        <v>52</v>
      </c>
      <c r="B49" s="11" t="s">
        <v>53</v>
      </c>
      <c r="C49" s="5" t="s">
        <v>11</v>
      </c>
      <c r="D49" s="19">
        <f t="shared" si="1"/>
        <v>0.01</v>
      </c>
      <c r="E49" s="20">
        <v>0.01</v>
      </c>
      <c r="F49" s="20"/>
    </row>
    <row r="50" spans="1:6" ht="16.5" customHeight="1">
      <c r="A50" s="10"/>
      <c r="B50" s="11"/>
      <c r="C50" s="5" t="s">
        <v>8</v>
      </c>
      <c r="D50" s="19">
        <f t="shared" si="1"/>
        <v>1.234</v>
      </c>
      <c r="E50" s="20">
        <v>1.234</v>
      </c>
      <c r="F50" s="20"/>
    </row>
    <row r="51" spans="1:6" ht="16.5" customHeight="1">
      <c r="A51" s="10" t="s">
        <v>54</v>
      </c>
      <c r="B51" s="11" t="s">
        <v>55</v>
      </c>
      <c r="C51" s="5" t="s">
        <v>11</v>
      </c>
      <c r="D51" s="19">
        <f t="shared" si="1"/>
        <v>0.002</v>
      </c>
      <c r="E51" s="20">
        <v>0.002</v>
      </c>
      <c r="F51" s="20"/>
    </row>
    <row r="52" spans="1:6" ht="16.5" customHeight="1">
      <c r="A52" s="10"/>
      <c r="B52" s="11"/>
      <c r="C52" s="5" t="s">
        <v>8</v>
      </c>
      <c r="D52" s="19">
        <f t="shared" si="1"/>
        <v>2.469</v>
      </c>
      <c r="E52" s="20">
        <v>2.469</v>
      </c>
      <c r="F52" s="20"/>
    </row>
    <row r="53" spans="1:6" ht="17.25" customHeight="1">
      <c r="A53" s="10" t="s">
        <v>56</v>
      </c>
      <c r="B53" s="11" t="s">
        <v>57</v>
      </c>
      <c r="C53" s="5" t="s">
        <v>11</v>
      </c>
      <c r="D53" s="19">
        <f t="shared" si="1"/>
        <v>0.02</v>
      </c>
      <c r="E53" s="20">
        <v>0.01</v>
      </c>
      <c r="F53" s="20">
        <v>0.01</v>
      </c>
    </row>
    <row r="54" spans="1:6" ht="16.5" customHeight="1">
      <c r="A54" s="10"/>
      <c r="B54" s="11"/>
      <c r="C54" s="5" t="s">
        <v>8</v>
      </c>
      <c r="D54" s="19">
        <f t="shared" si="1"/>
        <v>10.046</v>
      </c>
      <c r="E54" s="20">
        <v>1.234</v>
      </c>
      <c r="F54" s="20">
        <v>8.812</v>
      </c>
    </row>
    <row r="55" spans="1:6" ht="16.5" customHeight="1">
      <c r="A55" s="10" t="s">
        <v>58</v>
      </c>
      <c r="B55" s="11" t="s">
        <v>59</v>
      </c>
      <c r="C55" s="5" t="s">
        <v>11</v>
      </c>
      <c r="D55" s="19">
        <f t="shared" si="1"/>
        <v>0.01</v>
      </c>
      <c r="E55" s="20">
        <v>0.01</v>
      </c>
      <c r="F55" s="20"/>
    </row>
    <row r="56" spans="1:6" ht="16.5" customHeight="1">
      <c r="A56" s="10"/>
      <c r="B56" s="11"/>
      <c r="C56" s="5" t="s">
        <v>8</v>
      </c>
      <c r="D56" s="19">
        <f t="shared" si="1"/>
        <v>1.234</v>
      </c>
      <c r="E56" s="20">
        <v>1.234</v>
      </c>
      <c r="F56" s="20"/>
    </row>
    <row r="57" spans="1:6" ht="16.5" customHeight="1">
      <c r="A57" s="10" t="s">
        <v>60</v>
      </c>
      <c r="B57" s="11" t="s">
        <v>61</v>
      </c>
      <c r="C57" s="5" t="s">
        <v>11</v>
      </c>
      <c r="D57" s="19">
        <f t="shared" si="1"/>
        <v>0.008</v>
      </c>
      <c r="E57" s="20">
        <v>0.008</v>
      </c>
      <c r="F57" s="20"/>
    </row>
    <row r="58" spans="1:6" ht="16.5" customHeight="1">
      <c r="A58" s="10"/>
      <c r="B58" s="11"/>
      <c r="C58" s="5" t="s">
        <v>8</v>
      </c>
      <c r="D58" s="19">
        <f t="shared" si="1"/>
        <v>6.412</v>
      </c>
      <c r="E58" s="20">
        <v>6.412</v>
      </c>
      <c r="F58" s="20"/>
    </row>
    <row r="59" spans="1:6" ht="16.5" customHeight="1">
      <c r="A59" s="10" t="s">
        <v>62</v>
      </c>
      <c r="B59" s="11" t="s">
        <v>63</v>
      </c>
      <c r="C59" s="5" t="s">
        <v>11</v>
      </c>
      <c r="D59" s="19">
        <f t="shared" si="1"/>
        <v>0.009000000000000001</v>
      </c>
      <c r="E59" s="20">
        <v>0.009000000000000001</v>
      </c>
      <c r="F59" s="20"/>
    </row>
    <row r="60" spans="1:6" ht="16.5" customHeight="1">
      <c r="A60" s="10"/>
      <c r="B60" s="11"/>
      <c r="C60" s="5" t="s">
        <v>8</v>
      </c>
      <c r="D60" s="19">
        <f t="shared" si="1"/>
        <v>3.824</v>
      </c>
      <c r="E60" s="20">
        <v>3.824</v>
      </c>
      <c r="F60" s="20"/>
    </row>
    <row r="61" spans="1:6" ht="16.5" customHeight="1">
      <c r="A61" s="10" t="s">
        <v>64</v>
      </c>
      <c r="B61" s="11" t="s">
        <v>65</v>
      </c>
      <c r="C61" s="5" t="s">
        <v>11</v>
      </c>
      <c r="D61" s="19">
        <f t="shared" si="1"/>
        <v>0.045</v>
      </c>
      <c r="E61" s="20">
        <f>0.045-0.02</f>
        <v>0.024999999999999998</v>
      </c>
      <c r="F61" s="20">
        <v>0.02</v>
      </c>
    </row>
    <row r="62" spans="1:6" ht="16.5" customHeight="1">
      <c r="A62" s="10"/>
      <c r="B62" s="11"/>
      <c r="C62" s="5" t="s">
        <v>8</v>
      </c>
      <c r="D62" s="19">
        <f t="shared" si="1"/>
        <v>16.034</v>
      </c>
      <c r="E62" s="20">
        <f>16.034-13.22</f>
        <v>2.8139999999999983</v>
      </c>
      <c r="F62" s="20">
        <v>13.22</v>
      </c>
    </row>
    <row r="63" spans="1:6" ht="16.5" customHeight="1">
      <c r="A63" s="10" t="s">
        <v>66</v>
      </c>
      <c r="B63" s="11" t="s">
        <v>67</v>
      </c>
      <c r="C63" s="5" t="s">
        <v>11</v>
      </c>
      <c r="D63" s="19">
        <f t="shared" si="1"/>
        <v>0.001</v>
      </c>
      <c r="E63" s="20">
        <v>0.001</v>
      </c>
      <c r="F63" s="20"/>
    </row>
    <row r="64" spans="1:6" ht="16.5" customHeight="1">
      <c r="A64" s="10"/>
      <c r="B64" s="11"/>
      <c r="C64" s="5" t="s">
        <v>8</v>
      </c>
      <c r="D64" s="19">
        <f t="shared" si="1"/>
        <v>0.123</v>
      </c>
      <c r="E64" s="20">
        <v>0.123</v>
      </c>
      <c r="F64" s="20"/>
    </row>
    <row r="65" spans="1:6" ht="16.5" customHeight="1">
      <c r="A65" s="10" t="s">
        <v>68</v>
      </c>
      <c r="B65" s="11" t="s">
        <v>69</v>
      </c>
      <c r="C65" s="5" t="s">
        <v>11</v>
      </c>
      <c r="D65" s="19">
        <f t="shared" si="1"/>
        <v>0.004</v>
      </c>
      <c r="E65" s="20">
        <v>0.004</v>
      </c>
      <c r="F65" s="20"/>
    </row>
    <row r="66" spans="1:6" ht="16.5" customHeight="1">
      <c r="A66" s="10"/>
      <c r="B66" s="11"/>
      <c r="C66" s="5" t="s">
        <v>8</v>
      </c>
      <c r="D66" s="19">
        <f t="shared" si="1"/>
        <v>3.206</v>
      </c>
      <c r="E66" s="20">
        <v>3.206</v>
      </c>
      <c r="F66" s="20"/>
    </row>
    <row r="67" spans="1:6" ht="15.75" customHeight="1">
      <c r="A67" s="10" t="s">
        <v>70</v>
      </c>
      <c r="B67" s="11" t="s">
        <v>71</v>
      </c>
      <c r="C67" s="5" t="s">
        <v>11</v>
      </c>
      <c r="D67" s="19">
        <f t="shared" si="1"/>
        <v>0.015</v>
      </c>
      <c r="E67" s="20">
        <v>0.015</v>
      </c>
      <c r="F67" s="20"/>
    </row>
    <row r="68" spans="1:6" ht="16.5" customHeight="1">
      <c r="A68" s="10"/>
      <c r="B68" s="11"/>
      <c r="C68" s="5" t="s">
        <v>8</v>
      </c>
      <c r="D68" s="19">
        <f t="shared" si="1"/>
        <v>1.851</v>
      </c>
      <c r="E68" s="20">
        <v>1.851</v>
      </c>
      <c r="F68" s="20"/>
    </row>
    <row r="69" spans="1:6" ht="17.25" customHeight="1">
      <c r="A69" s="10" t="s">
        <v>72</v>
      </c>
      <c r="B69" s="11" t="s">
        <v>73</v>
      </c>
      <c r="C69" s="5" t="s">
        <v>11</v>
      </c>
      <c r="D69" s="19">
        <f t="shared" si="1"/>
        <v>0.01</v>
      </c>
      <c r="E69" s="20">
        <v>0.01</v>
      </c>
      <c r="F69" s="20"/>
    </row>
    <row r="70" spans="1:6" ht="16.5" customHeight="1">
      <c r="A70" s="10"/>
      <c r="B70" s="11"/>
      <c r="C70" s="5" t="s">
        <v>8</v>
      </c>
      <c r="D70" s="19">
        <f t="shared" si="1"/>
        <v>1.234</v>
      </c>
      <c r="E70" s="20">
        <v>1.234</v>
      </c>
      <c r="F70" s="20"/>
    </row>
    <row r="71" spans="1:6" ht="16.5" customHeight="1">
      <c r="A71" s="10" t="s">
        <v>74</v>
      </c>
      <c r="B71" s="11" t="s">
        <v>75</v>
      </c>
      <c r="C71" s="5" t="s">
        <v>11</v>
      </c>
      <c r="D71" s="19">
        <f t="shared" si="1"/>
        <v>0.01</v>
      </c>
      <c r="E71" s="20">
        <v>0.01</v>
      </c>
      <c r="F71" s="20"/>
    </row>
    <row r="72" spans="1:6" ht="16.5" customHeight="1">
      <c r="A72" s="10"/>
      <c r="B72" s="11"/>
      <c r="C72" s="5" t="s">
        <v>8</v>
      </c>
      <c r="D72" s="19">
        <f t="shared" si="1"/>
        <v>1.234</v>
      </c>
      <c r="E72" s="20">
        <v>1.234</v>
      </c>
      <c r="F72" s="20"/>
    </row>
    <row r="73" spans="1:6" ht="16.5" customHeight="1">
      <c r="A73" s="10" t="s">
        <v>76</v>
      </c>
      <c r="B73" s="11" t="s">
        <v>77</v>
      </c>
      <c r="C73" s="5" t="s">
        <v>11</v>
      </c>
      <c r="D73" s="19">
        <f t="shared" si="1"/>
        <v>0.005</v>
      </c>
      <c r="E73" s="20">
        <v>0.005</v>
      </c>
      <c r="F73" s="20"/>
    </row>
    <row r="74" spans="1:6" ht="16.5" customHeight="1">
      <c r="A74" s="10"/>
      <c r="B74" s="11"/>
      <c r="C74" s="5" t="s">
        <v>8</v>
      </c>
      <c r="D74" s="19">
        <f t="shared" si="1"/>
        <v>0.617</v>
      </c>
      <c r="E74" s="20">
        <v>0.617</v>
      </c>
      <c r="F74" s="20"/>
    </row>
    <row r="75" spans="1:6" ht="16.5" customHeight="1">
      <c r="A75" s="10" t="s">
        <v>78</v>
      </c>
      <c r="B75" s="11" t="s">
        <v>79</v>
      </c>
      <c r="C75" s="5" t="s">
        <v>11</v>
      </c>
      <c r="D75" s="19">
        <f t="shared" si="1"/>
        <v>0.006</v>
      </c>
      <c r="E75" s="20">
        <v>0.006</v>
      </c>
      <c r="F75" s="20"/>
    </row>
    <row r="76" spans="1:6" ht="16.5" customHeight="1">
      <c r="A76" s="10"/>
      <c r="B76" s="11"/>
      <c r="C76" s="5" t="s">
        <v>8</v>
      </c>
      <c r="D76" s="19">
        <f t="shared" si="1"/>
        <v>4.81</v>
      </c>
      <c r="E76" s="20">
        <v>4.81</v>
      </c>
      <c r="F76" s="20"/>
    </row>
    <row r="77" spans="1:6" ht="16.5" customHeight="1">
      <c r="A77" s="10" t="s">
        <v>80</v>
      </c>
      <c r="B77" s="11" t="s">
        <v>81</v>
      </c>
      <c r="C77" s="5" t="s">
        <v>11</v>
      </c>
      <c r="D77" s="19">
        <f t="shared" si="1"/>
        <v>0.01</v>
      </c>
      <c r="E77" s="20">
        <v>0.01</v>
      </c>
      <c r="F77" s="20"/>
    </row>
    <row r="78" spans="1:6" ht="16.5" customHeight="1">
      <c r="A78" s="10"/>
      <c r="B78" s="11"/>
      <c r="C78" s="5" t="s">
        <v>8</v>
      </c>
      <c r="D78" s="19">
        <f t="shared" si="1"/>
        <v>1.234</v>
      </c>
      <c r="E78" s="20">
        <v>1.234</v>
      </c>
      <c r="F78" s="20"/>
    </row>
    <row r="79" spans="1:6" ht="16.5" customHeight="1">
      <c r="A79" s="10" t="s">
        <v>82</v>
      </c>
      <c r="B79" s="11" t="s">
        <v>83</v>
      </c>
      <c r="C79" s="5" t="s">
        <v>11</v>
      </c>
      <c r="D79" s="19">
        <f t="shared" si="1"/>
        <v>0.017</v>
      </c>
      <c r="E79" s="20">
        <v>0.017</v>
      </c>
      <c r="F79" s="20"/>
    </row>
    <row r="80" spans="1:6" ht="16.5" customHeight="1">
      <c r="A80" s="10"/>
      <c r="B80" s="11"/>
      <c r="C80" s="5" t="s">
        <v>8</v>
      </c>
      <c r="D80" s="19">
        <f t="shared" si="1"/>
        <v>5.611</v>
      </c>
      <c r="E80" s="20">
        <v>5.611</v>
      </c>
      <c r="F80" s="20"/>
    </row>
    <row r="81" spans="1:6" ht="16.5" customHeight="1">
      <c r="A81" s="10" t="s">
        <v>84</v>
      </c>
      <c r="B81" s="11" t="s">
        <v>85</v>
      </c>
      <c r="C81" s="5" t="s">
        <v>11</v>
      </c>
      <c r="D81" s="19">
        <f t="shared" si="1"/>
        <v>0.01</v>
      </c>
      <c r="E81" s="20">
        <v>0.01</v>
      </c>
      <c r="F81" s="20"/>
    </row>
    <row r="82" spans="1:6" ht="16.5" customHeight="1">
      <c r="A82" s="10"/>
      <c r="B82" s="11"/>
      <c r="C82" s="5" t="s">
        <v>8</v>
      </c>
      <c r="D82" s="19">
        <f t="shared" si="1"/>
        <v>1.234</v>
      </c>
      <c r="E82" s="20">
        <v>1.234</v>
      </c>
      <c r="F82" s="20"/>
    </row>
    <row r="83" spans="1:6" ht="16.5" customHeight="1">
      <c r="A83" s="10" t="s">
        <v>86</v>
      </c>
      <c r="B83" s="11" t="s">
        <v>87</v>
      </c>
      <c r="C83" s="5" t="s">
        <v>11</v>
      </c>
      <c r="D83" s="19">
        <f t="shared" si="1"/>
        <v>0.01</v>
      </c>
      <c r="E83" s="20"/>
      <c r="F83" s="20">
        <v>0.01</v>
      </c>
    </row>
    <row r="84" spans="1:6" ht="16.5" customHeight="1">
      <c r="A84" s="10"/>
      <c r="B84" s="11"/>
      <c r="C84" s="5" t="s">
        <v>8</v>
      </c>
      <c r="D84" s="19">
        <f t="shared" si="1"/>
        <v>10.245</v>
      </c>
      <c r="E84" s="20"/>
      <c r="F84" s="20">
        <v>10.245</v>
      </c>
    </row>
    <row r="85" spans="1:6" ht="16.5" customHeight="1">
      <c r="A85" s="10" t="s">
        <v>88</v>
      </c>
      <c r="B85" s="11" t="s">
        <v>89</v>
      </c>
      <c r="C85" s="5" t="s">
        <v>11</v>
      </c>
      <c r="D85" s="19">
        <f t="shared" si="1"/>
        <v>0.01</v>
      </c>
      <c r="E85" s="20">
        <v>0.01</v>
      </c>
      <c r="F85" s="20"/>
    </row>
    <row r="86" spans="1:6" ht="16.5" customHeight="1">
      <c r="A86" s="10"/>
      <c r="B86" s="11"/>
      <c r="C86" s="5" t="s">
        <v>8</v>
      </c>
      <c r="D86" s="19">
        <f t="shared" si="1"/>
        <v>1.234</v>
      </c>
      <c r="E86" s="20">
        <v>1.234</v>
      </c>
      <c r="F86" s="20"/>
    </row>
    <row r="87" spans="1:6" ht="16.5" customHeight="1">
      <c r="A87" s="10" t="s">
        <v>90</v>
      </c>
      <c r="B87" s="11" t="s">
        <v>91</v>
      </c>
      <c r="C87" s="5" t="s">
        <v>11</v>
      </c>
      <c r="D87" s="19">
        <f t="shared" si="1"/>
        <v>0.01</v>
      </c>
      <c r="E87" s="20">
        <v>0.01</v>
      </c>
      <c r="F87" s="20"/>
    </row>
    <row r="88" spans="1:6" ht="16.5" customHeight="1">
      <c r="A88" s="10"/>
      <c r="B88" s="11"/>
      <c r="C88" s="5" t="s">
        <v>8</v>
      </c>
      <c r="D88" s="19">
        <f t="shared" si="1"/>
        <v>1.234</v>
      </c>
      <c r="E88" s="20">
        <v>1.234</v>
      </c>
      <c r="F88" s="20"/>
    </row>
    <row r="89" spans="1:6" ht="16.5" customHeight="1">
      <c r="A89" s="10" t="s">
        <v>92</v>
      </c>
      <c r="B89" s="11" t="s">
        <v>93</v>
      </c>
      <c r="C89" s="5" t="s">
        <v>11</v>
      </c>
      <c r="D89" s="19">
        <f t="shared" si="1"/>
        <v>0.02</v>
      </c>
      <c r="E89" s="20">
        <v>0.02</v>
      </c>
      <c r="F89" s="20"/>
    </row>
    <row r="90" spans="1:6" ht="16.5" customHeight="1">
      <c r="A90" s="10"/>
      <c r="B90" s="11"/>
      <c r="C90" s="5" t="s">
        <v>8</v>
      </c>
      <c r="D90" s="19">
        <f t="shared" si="1"/>
        <v>9.251</v>
      </c>
      <c r="E90" s="20">
        <v>9.251</v>
      </c>
      <c r="F90" s="20"/>
    </row>
    <row r="91" spans="1:6" ht="16.5" customHeight="1">
      <c r="A91" s="10" t="s">
        <v>94</v>
      </c>
      <c r="B91" s="11" t="s">
        <v>95</v>
      </c>
      <c r="C91" s="5" t="s">
        <v>11</v>
      </c>
      <c r="D91" s="19">
        <f t="shared" si="1"/>
        <v>0.01</v>
      </c>
      <c r="E91" s="20">
        <v>0.01</v>
      </c>
      <c r="F91" s="20"/>
    </row>
    <row r="92" spans="1:6" ht="16.5" customHeight="1">
      <c r="A92" s="10"/>
      <c r="B92" s="11"/>
      <c r="C92" s="5" t="s">
        <v>8</v>
      </c>
      <c r="D92" s="19">
        <f t="shared" si="1"/>
        <v>1.234</v>
      </c>
      <c r="E92" s="20">
        <v>1.234</v>
      </c>
      <c r="F92" s="20"/>
    </row>
    <row r="93" spans="1:6" ht="16.5" customHeight="1">
      <c r="A93" s="10" t="s">
        <v>96</v>
      </c>
      <c r="B93" s="11" t="s">
        <v>97</v>
      </c>
      <c r="C93" s="5" t="s">
        <v>11</v>
      </c>
      <c r="D93" s="19">
        <f t="shared" si="1"/>
        <v>0.01</v>
      </c>
      <c r="E93" s="20">
        <v>0.01</v>
      </c>
      <c r="F93" s="20"/>
    </row>
    <row r="94" spans="1:6" ht="16.5" customHeight="1">
      <c r="A94" s="10"/>
      <c r="B94" s="11"/>
      <c r="C94" s="5" t="s">
        <v>8</v>
      </c>
      <c r="D94" s="19">
        <f t="shared" si="1"/>
        <v>1.234</v>
      </c>
      <c r="E94" s="20">
        <v>1.234</v>
      </c>
      <c r="F94" s="20"/>
    </row>
    <row r="95" spans="1:6" ht="16.5" customHeight="1">
      <c r="A95" s="10" t="s">
        <v>98</v>
      </c>
      <c r="B95" s="11" t="s">
        <v>99</v>
      </c>
      <c r="C95" s="5" t="s">
        <v>11</v>
      </c>
      <c r="D95" s="19">
        <f t="shared" si="1"/>
        <v>0.02</v>
      </c>
      <c r="E95" s="20">
        <v>0.02</v>
      </c>
      <c r="F95" s="20"/>
    </row>
    <row r="96" spans="1:6" ht="16.5" customHeight="1">
      <c r="A96" s="10"/>
      <c r="B96" s="11"/>
      <c r="C96" s="5" t="s">
        <v>8</v>
      </c>
      <c r="D96" s="19">
        <f t="shared" si="1"/>
        <v>2.469</v>
      </c>
      <c r="E96" s="20">
        <v>2.469</v>
      </c>
      <c r="F96" s="20"/>
    </row>
    <row r="97" spans="1:6" ht="17.25" customHeight="1">
      <c r="A97" s="10" t="s">
        <v>100</v>
      </c>
      <c r="B97" s="11" t="s">
        <v>101</v>
      </c>
      <c r="C97" s="5" t="s">
        <v>11</v>
      </c>
      <c r="D97" s="19">
        <f t="shared" si="1"/>
        <v>0.0325</v>
      </c>
      <c r="E97" s="20">
        <v>0.0325</v>
      </c>
      <c r="F97" s="20"/>
    </row>
    <row r="98" spans="1:6" ht="16.5" customHeight="1">
      <c r="A98" s="10"/>
      <c r="B98" s="11"/>
      <c r="C98" s="5" t="s">
        <v>8</v>
      </c>
      <c r="D98" s="19">
        <f t="shared" si="1"/>
        <v>5.706</v>
      </c>
      <c r="E98" s="20">
        <v>5.706</v>
      </c>
      <c r="F98" s="20"/>
    </row>
    <row r="99" spans="1:6" ht="16.5" customHeight="1">
      <c r="A99" s="10" t="s">
        <v>102</v>
      </c>
      <c r="B99" s="11" t="s">
        <v>103</v>
      </c>
      <c r="C99" s="5" t="s">
        <v>11</v>
      </c>
      <c r="D99" s="19">
        <f t="shared" si="1"/>
        <v>0.015</v>
      </c>
      <c r="E99" s="20">
        <v>0.015</v>
      </c>
      <c r="F99" s="20"/>
    </row>
    <row r="100" spans="1:6" ht="16.5" customHeight="1">
      <c r="A100" s="10"/>
      <c r="B100" s="11"/>
      <c r="C100" s="5" t="s">
        <v>8</v>
      </c>
      <c r="D100" s="19">
        <f t="shared" si="1"/>
        <v>1.851</v>
      </c>
      <c r="E100" s="20">
        <v>1.851</v>
      </c>
      <c r="F100" s="20"/>
    </row>
    <row r="101" spans="1:6" ht="16.5" customHeight="1">
      <c r="A101" s="10" t="s">
        <v>104</v>
      </c>
      <c r="B101" s="11" t="s">
        <v>105</v>
      </c>
      <c r="C101" s="5" t="s">
        <v>11</v>
      </c>
      <c r="D101" s="19">
        <f t="shared" si="1"/>
        <v>0.01</v>
      </c>
      <c r="E101" s="20">
        <v>0.01</v>
      </c>
      <c r="F101" s="20"/>
    </row>
    <row r="102" spans="1:6" ht="15.75" customHeight="1">
      <c r="A102" s="10"/>
      <c r="B102" s="11"/>
      <c r="C102" s="5" t="s">
        <v>8</v>
      </c>
      <c r="D102" s="19">
        <f t="shared" si="1"/>
        <v>1.234</v>
      </c>
      <c r="E102" s="20">
        <v>1.234</v>
      </c>
      <c r="F102" s="20"/>
    </row>
    <row r="103" spans="1:6" ht="16.5" customHeight="1">
      <c r="A103" s="10" t="s">
        <v>106</v>
      </c>
      <c r="B103" s="11" t="s">
        <v>107</v>
      </c>
      <c r="C103" s="5" t="s">
        <v>11</v>
      </c>
      <c r="D103" s="19">
        <f t="shared" si="1"/>
        <v>0.004</v>
      </c>
      <c r="E103" s="20">
        <v>0.004</v>
      </c>
      <c r="F103" s="20"/>
    </row>
    <row r="104" spans="1:6" ht="16.5" customHeight="1">
      <c r="A104" s="10"/>
      <c r="B104" s="11"/>
      <c r="C104" s="5" t="s">
        <v>8</v>
      </c>
      <c r="D104" s="19">
        <f t="shared" si="1"/>
        <v>3.206</v>
      </c>
      <c r="E104" s="20">
        <v>3.206</v>
      </c>
      <c r="F104" s="20"/>
    </row>
    <row r="105" spans="1:6" ht="16.5" customHeight="1">
      <c r="A105" s="10" t="s">
        <v>108</v>
      </c>
      <c r="B105" s="11" t="s">
        <v>109</v>
      </c>
      <c r="C105" s="5" t="s">
        <v>11</v>
      </c>
      <c r="D105" s="19">
        <f t="shared" si="1"/>
        <v>0.01</v>
      </c>
      <c r="E105" s="20">
        <v>0.01</v>
      </c>
      <c r="F105" s="20"/>
    </row>
    <row r="106" spans="1:6" ht="16.5" customHeight="1">
      <c r="A106" s="10"/>
      <c r="B106" s="11"/>
      <c r="C106" s="5" t="s">
        <v>8</v>
      </c>
      <c r="D106" s="19">
        <f t="shared" si="1"/>
        <v>1.234</v>
      </c>
      <c r="E106" s="20">
        <v>1.234</v>
      </c>
      <c r="F106" s="20"/>
    </row>
    <row r="107" spans="1:6" ht="16.5" customHeight="1">
      <c r="A107" s="10" t="s">
        <v>110</v>
      </c>
      <c r="B107" s="11" t="s">
        <v>111</v>
      </c>
      <c r="C107" s="5" t="s">
        <v>11</v>
      </c>
      <c r="D107" s="19">
        <f aca="true" t="shared" si="2" ref="D107:D170">E107+F107</f>
        <v>0.02</v>
      </c>
      <c r="E107" s="20">
        <v>0.02</v>
      </c>
      <c r="F107" s="20"/>
    </row>
    <row r="108" spans="1:6" ht="16.5" customHeight="1">
      <c r="A108" s="10"/>
      <c r="B108" s="11"/>
      <c r="C108" s="5" t="s">
        <v>8</v>
      </c>
      <c r="D108" s="19">
        <f t="shared" si="2"/>
        <v>16.034</v>
      </c>
      <c r="E108" s="20">
        <v>16.034</v>
      </c>
      <c r="F108" s="20"/>
    </row>
    <row r="109" spans="1:6" ht="16.5" customHeight="1">
      <c r="A109" s="10" t="s">
        <v>112</v>
      </c>
      <c r="B109" s="11" t="s">
        <v>113</v>
      </c>
      <c r="C109" s="5" t="s">
        <v>11</v>
      </c>
      <c r="D109" s="19">
        <f t="shared" si="2"/>
        <v>0.002</v>
      </c>
      <c r="E109" s="20">
        <v>0.002</v>
      </c>
      <c r="F109" s="20"/>
    </row>
    <row r="110" spans="1:6" ht="16.5" customHeight="1">
      <c r="A110" s="10"/>
      <c r="B110" s="11"/>
      <c r="C110" s="5" t="s">
        <v>8</v>
      </c>
      <c r="D110" s="19">
        <f t="shared" si="2"/>
        <v>1.978</v>
      </c>
      <c r="E110" s="20">
        <v>1.978</v>
      </c>
      <c r="F110" s="20"/>
    </row>
    <row r="111" spans="1:6" ht="16.5" customHeight="1">
      <c r="A111" s="10" t="s">
        <v>114</v>
      </c>
      <c r="B111" s="11" t="s">
        <v>115</v>
      </c>
      <c r="C111" s="5" t="s">
        <v>11</v>
      </c>
      <c r="D111" s="19">
        <f t="shared" si="2"/>
        <v>0.1</v>
      </c>
      <c r="E111" s="20">
        <v>0.1</v>
      </c>
      <c r="F111" s="20"/>
    </row>
    <row r="112" spans="1:6" ht="16.5" customHeight="1">
      <c r="A112" s="10"/>
      <c r="B112" s="11"/>
      <c r="C112" s="5" t="s">
        <v>8</v>
      </c>
      <c r="D112" s="19">
        <f t="shared" si="2"/>
        <v>169.161</v>
      </c>
      <c r="E112" s="20">
        <v>169.161</v>
      </c>
      <c r="F112" s="20"/>
    </row>
    <row r="113" spans="1:6" ht="16.5" customHeight="1">
      <c r="A113" s="10" t="s">
        <v>116</v>
      </c>
      <c r="B113" s="11" t="s">
        <v>117</v>
      </c>
      <c r="C113" s="5" t="s">
        <v>11</v>
      </c>
      <c r="D113" s="19">
        <f t="shared" si="2"/>
        <v>0.001</v>
      </c>
      <c r="E113" s="20">
        <v>0.001</v>
      </c>
      <c r="F113" s="20"/>
    </row>
    <row r="114" spans="1:6" ht="16.5" customHeight="1">
      <c r="A114" s="10"/>
      <c r="B114" s="11"/>
      <c r="C114" s="5" t="s">
        <v>8</v>
      </c>
      <c r="D114" s="19">
        <f t="shared" si="2"/>
        <v>0.802</v>
      </c>
      <c r="E114" s="20">
        <v>0.802</v>
      </c>
      <c r="F114" s="20"/>
    </row>
    <row r="115" spans="1:6" ht="16.5" customHeight="1">
      <c r="A115" s="10" t="s">
        <v>118</v>
      </c>
      <c r="B115" s="11" t="s">
        <v>119</v>
      </c>
      <c r="C115" s="5" t="s">
        <v>11</v>
      </c>
      <c r="D115" s="19">
        <f t="shared" si="2"/>
        <v>0.001</v>
      </c>
      <c r="E115" s="20">
        <v>0.001</v>
      </c>
      <c r="F115" s="20"/>
    </row>
    <row r="116" spans="1:6" ht="16.5" customHeight="1">
      <c r="A116" s="10"/>
      <c r="B116" s="11"/>
      <c r="C116" s="5" t="s">
        <v>8</v>
      </c>
      <c r="D116" s="19">
        <f t="shared" si="2"/>
        <v>0.802</v>
      </c>
      <c r="E116" s="20">
        <v>0.802</v>
      </c>
      <c r="F116" s="20"/>
    </row>
    <row r="117" spans="1:6" ht="16.5" customHeight="1">
      <c r="A117" s="10" t="s">
        <v>120</v>
      </c>
      <c r="B117" s="11" t="s">
        <v>121</v>
      </c>
      <c r="C117" s="5" t="s">
        <v>11</v>
      </c>
      <c r="D117" s="19">
        <f t="shared" si="2"/>
        <v>0.008</v>
      </c>
      <c r="E117" s="20">
        <v>0.008</v>
      </c>
      <c r="F117" s="20"/>
    </row>
    <row r="118" spans="1:6" ht="16.5" customHeight="1">
      <c r="A118" s="10"/>
      <c r="B118" s="11"/>
      <c r="C118" s="5" t="s">
        <v>8</v>
      </c>
      <c r="D118" s="19">
        <f t="shared" si="2"/>
        <v>6.412</v>
      </c>
      <c r="E118" s="20">
        <v>6.412</v>
      </c>
      <c r="F118" s="20"/>
    </row>
    <row r="119" spans="1:6" ht="16.5" customHeight="1">
      <c r="A119" s="10" t="s">
        <v>122</v>
      </c>
      <c r="B119" s="11" t="s">
        <v>123</v>
      </c>
      <c r="C119" s="5" t="s">
        <v>11</v>
      </c>
      <c r="D119" s="19">
        <f t="shared" si="2"/>
        <v>0.001</v>
      </c>
      <c r="E119" s="20">
        <v>0.001</v>
      </c>
      <c r="F119" s="20"/>
    </row>
    <row r="120" spans="1:6" ht="16.5" customHeight="1">
      <c r="A120" s="10"/>
      <c r="B120" s="11"/>
      <c r="C120" s="5" t="s">
        <v>8</v>
      </c>
      <c r="D120" s="19">
        <f t="shared" si="2"/>
        <v>0.802</v>
      </c>
      <c r="E120" s="20">
        <v>0.802</v>
      </c>
      <c r="F120" s="20"/>
    </row>
    <row r="121" spans="1:6" ht="16.5" customHeight="1">
      <c r="A121" s="10" t="s">
        <v>124</v>
      </c>
      <c r="B121" s="11" t="s">
        <v>125</v>
      </c>
      <c r="C121" s="5" t="s">
        <v>11</v>
      </c>
      <c r="D121" s="19">
        <f t="shared" si="2"/>
        <v>0.004</v>
      </c>
      <c r="E121" s="20">
        <v>0.004</v>
      </c>
      <c r="F121" s="20"/>
    </row>
    <row r="122" spans="1:6" ht="16.5" customHeight="1">
      <c r="A122" s="10"/>
      <c r="B122" s="11"/>
      <c r="C122" s="5" t="s">
        <v>8</v>
      </c>
      <c r="D122" s="19">
        <f t="shared" si="2"/>
        <v>3.206</v>
      </c>
      <c r="E122" s="20">
        <v>3.206</v>
      </c>
      <c r="F122" s="20"/>
    </row>
    <row r="123" spans="1:6" ht="16.5" customHeight="1">
      <c r="A123" s="10" t="s">
        <v>126</v>
      </c>
      <c r="B123" s="11" t="s">
        <v>127</v>
      </c>
      <c r="C123" s="5" t="s">
        <v>11</v>
      </c>
      <c r="D123" s="19">
        <f t="shared" si="2"/>
        <v>0.016</v>
      </c>
      <c r="E123" s="20">
        <v>0.016</v>
      </c>
      <c r="F123" s="20"/>
    </row>
    <row r="124" spans="1:6" ht="16.5" customHeight="1">
      <c r="A124" s="10"/>
      <c r="B124" s="11"/>
      <c r="C124" s="5" t="s">
        <v>8</v>
      </c>
      <c r="D124" s="19">
        <f t="shared" si="2"/>
        <v>12.828</v>
      </c>
      <c r="E124" s="20">
        <v>12.828</v>
      </c>
      <c r="F124" s="20"/>
    </row>
    <row r="125" spans="1:6" ht="16.5" customHeight="1">
      <c r="A125" s="10" t="s">
        <v>128</v>
      </c>
      <c r="B125" s="11" t="s">
        <v>129</v>
      </c>
      <c r="C125" s="5" t="s">
        <v>11</v>
      </c>
      <c r="D125" s="19">
        <f t="shared" si="2"/>
        <v>0.01</v>
      </c>
      <c r="E125" s="20">
        <v>0.01</v>
      </c>
      <c r="F125" s="20"/>
    </row>
    <row r="126" spans="1:6" ht="16.5" customHeight="1">
      <c r="A126" s="10"/>
      <c r="B126" s="11"/>
      <c r="C126" s="5" t="s">
        <v>8</v>
      </c>
      <c r="D126" s="19">
        <f t="shared" si="2"/>
        <v>8.017</v>
      </c>
      <c r="E126" s="20">
        <v>8.017</v>
      </c>
      <c r="F126" s="20"/>
    </row>
    <row r="127" spans="1:6" ht="16.5" customHeight="1">
      <c r="A127" s="10" t="s">
        <v>130</v>
      </c>
      <c r="B127" s="11" t="s">
        <v>131</v>
      </c>
      <c r="C127" s="5" t="s">
        <v>11</v>
      </c>
      <c r="D127" s="19">
        <f t="shared" si="2"/>
        <v>0.03</v>
      </c>
      <c r="E127" s="20">
        <v>0.03</v>
      </c>
      <c r="F127" s="20"/>
    </row>
    <row r="128" spans="1:6" ht="16.5" customHeight="1">
      <c r="A128" s="10"/>
      <c r="B128" s="11"/>
      <c r="C128" s="5" t="s">
        <v>8</v>
      </c>
      <c r="D128" s="19">
        <f t="shared" si="2"/>
        <v>24.05</v>
      </c>
      <c r="E128" s="20">
        <v>24.05</v>
      </c>
      <c r="F128" s="20"/>
    </row>
    <row r="129" spans="1:6" ht="16.5" customHeight="1">
      <c r="A129" s="10" t="s">
        <v>132</v>
      </c>
      <c r="B129" s="11" t="s">
        <v>133</v>
      </c>
      <c r="C129" s="5" t="s">
        <v>11</v>
      </c>
      <c r="D129" s="19">
        <f t="shared" si="2"/>
        <v>0.004</v>
      </c>
      <c r="E129" s="20">
        <v>0.004</v>
      </c>
      <c r="F129" s="20"/>
    </row>
    <row r="130" spans="1:6" ht="16.5" customHeight="1">
      <c r="A130" s="10"/>
      <c r="B130" s="11"/>
      <c r="C130" s="5" t="s">
        <v>8</v>
      </c>
      <c r="D130" s="19">
        <f t="shared" si="2"/>
        <v>3.206</v>
      </c>
      <c r="E130" s="20">
        <v>3.206</v>
      </c>
      <c r="F130" s="20"/>
    </row>
    <row r="131" spans="1:6" ht="16.5" customHeight="1">
      <c r="A131" s="10" t="s">
        <v>134</v>
      </c>
      <c r="B131" s="11" t="s">
        <v>135</v>
      </c>
      <c r="C131" s="5" t="s">
        <v>11</v>
      </c>
      <c r="D131" s="19">
        <f t="shared" si="2"/>
        <v>0.015</v>
      </c>
      <c r="E131" s="20">
        <v>0.015</v>
      </c>
      <c r="F131" s="20"/>
    </row>
    <row r="132" spans="1:6" ht="16.5" customHeight="1">
      <c r="A132" s="10"/>
      <c r="B132" s="11"/>
      <c r="C132" s="5" t="s">
        <v>8</v>
      </c>
      <c r="D132" s="19">
        <f t="shared" si="2"/>
        <v>5.243</v>
      </c>
      <c r="E132" s="20">
        <v>5.243</v>
      </c>
      <c r="F132" s="20"/>
    </row>
    <row r="133" spans="1:6" ht="16.5" customHeight="1">
      <c r="A133" s="10" t="s">
        <v>136</v>
      </c>
      <c r="B133" s="11" t="s">
        <v>137</v>
      </c>
      <c r="C133" s="5" t="s">
        <v>11</v>
      </c>
      <c r="D133" s="19">
        <f t="shared" si="2"/>
        <v>0.01</v>
      </c>
      <c r="E133" s="20">
        <v>0.01</v>
      </c>
      <c r="F133" s="20"/>
    </row>
    <row r="134" spans="1:6" ht="16.5" customHeight="1">
      <c r="A134" s="10"/>
      <c r="B134" s="11"/>
      <c r="C134" s="5" t="s">
        <v>8</v>
      </c>
      <c r="D134" s="19">
        <f t="shared" si="2"/>
        <v>8.017</v>
      </c>
      <c r="E134" s="20">
        <v>8.017</v>
      </c>
      <c r="F134" s="20"/>
    </row>
    <row r="135" spans="1:6" ht="16.5" customHeight="1">
      <c r="A135" s="10" t="s">
        <v>138</v>
      </c>
      <c r="B135" s="11" t="s">
        <v>139</v>
      </c>
      <c r="C135" s="5" t="s">
        <v>11</v>
      </c>
      <c r="D135" s="19">
        <f t="shared" si="2"/>
        <v>0.003</v>
      </c>
      <c r="E135" s="20">
        <v>0.003</v>
      </c>
      <c r="F135" s="20"/>
    </row>
    <row r="136" spans="1:6" ht="16.5" customHeight="1">
      <c r="A136" s="10"/>
      <c r="B136" s="11"/>
      <c r="C136" s="5" t="s">
        <v>8</v>
      </c>
      <c r="D136" s="19">
        <f t="shared" si="2"/>
        <v>0.371</v>
      </c>
      <c r="E136" s="20">
        <v>0.371</v>
      </c>
      <c r="F136" s="20"/>
    </row>
    <row r="137" spans="1:6" ht="16.5" customHeight="1">
      <c r="A137" s="10" t="s">
        <v>140</v>
      </c>
      <c r="B137" s="11" t="s">
        <v>141</v>
      </c>
      <c r="C137" s="5" t="s">
        <v>11</v>
      </c>
      <c r="D137" s="19">
        <f t="shared" si="2"/>
        <v>0.026000000000000002</v>
      </c>
      <c r="E137" s="20">
        <v>0.026000000000000002</v>
      </c>
      <c r="F137" s="20"/>
    </row>
    <row r="138" spans="1:6" ht="16.5" customHeight="1">
      <c r="A138" s="10"/>
      <c r="B138" s="11"/>
      <c r="C138" s="5" t="s">
        <v>8</v>
      </c>
      <c r="D138" s="19">
        <f t="shared" si="2"/>
        <v>12.024999999999999</v>
      </c>
      <c r="E138" s="20">
        <v>12.024999999999999</v>
      </c>
      <c r="F138" s="20"/>
    </row>
    <row r="139" spans="1:6" ht="16.5" customHeight="1">
      <c r="A139" s="10" t="s">
        <v>142</v>
      </c>
      <c r="B139" s="11" t="s">
        <v>143</v>
      </c>
      <c r="C139" s="5" t="s">
        <v>11</v>
      </c>
      <c r="D139" s="19">
        <f t="shared" si="2"/>
        <v>0.015</v>
      </c>
      <c r="E139" s="20">
        <v>0.015</v>
      </c>
      <c r="F139" s="20"/>
    </row>
    <row r="140" spans="1:6" ht="16.5" customHeight="1">
      <c r="A140" s="10"/>
      <c r="B140" s="11"/>
      <c r="C140" s="5" t="s">
        <v>8</v>
      </c>
      <c r="D140" s="19">
        <f t="shared" si="2"/>
        <v>14.493</v>
      </c>
      <c r="E140" s="20">
        <v>14.493</v>
      </c>
      <c r="F140" s="20"/>
    </row>
    <row r="141" spans="1:6" ht="16.5" customHeight="1">
      <c r="A141" s="10" t="s">
        <v>144</v>
      </c>
      <c r="B141" s="11" t="s">
        <v>145</v>
      </c>
      <c r="C141" s="5" t="s">
        <v>11</v>
      </c>
      <c r="D141" s="19">
        <f t="shared" si="2"/>
        <v>0.044</v>
      </c>
      <c r="E141" s="20">
        <v>0.044</v>
      </c>
      <c r="F141" s="20"/>
    </row>
    <row r="142" spans="1:6" ht="16.5" customHeight="1">
      <c r="A142" s="10"/>
      <c r="B142" s="11"/>
      <c r="C142" s="5" t="s">
        <v>8</v>
      </c>
      <c r="D142" s="19">
        <f t="shared" si="2"/>
        <v>35.273</v>
      </c>
      <c r="E142" s="20">
        <v>35.273</v>
      </c>
      <c r="F142" s="20"/>
    </row>
    <row r="143" spans="1:6" ht="16.5" customHeight="1">
      <c r="A143" s="10" t="s">
        <v>146</v>
      </c>
      <c r="B143" s="11" t="s">
        <v>147</v>
      </c>
      <c r="C143" s="5" t="s">
        <v>11</v>
      </c>
      <c r="D143" s="19">
        <f t="shared" si="2"/>
        <v>0.025</v>
      </c>
      <c r="E143" s="20">
        <v>0.025</v>
      </c>
      <c r="F143" s="20"/>
    </row>
    <row r="144" spans="1:6" ht="16.5" customHeight="1">
      <c r="A144" s="10"/>
      <c r="B144" s="11"/>
      <c r="C144" s="5" t="s">
        <v>8</v>
      </c>
      <c r="D144" s="19">
        <f t="shared" si="2"/>
        <v>3.086</v>
      </c>
      <c r="E144" s="20">
        <v>3.086</v>
      </c>
      <c r="F144" s="20"/>
    </row>
    <row r="145" spans="1:6" ht="16.5" customHeight="1">
      <c r="A145" s="10" t="s">
        <v>148</v>
      </c>
      <c r="B145" s="11" t="s">
        <v>149</v>
      </c>
      <c r="C145" s="5" t="s">
        <v>11</v>
      </c>
      <c r="D145" s="19">
        <f t="shared" si="2"/>
        <v>0.0325</v>
      </c>
      <c r="E145" s="20">
        <v>0.0225</v>
      </c>
      <c r="F145" s="20">
        <v>0.01</v>
      </c>
    </row>
    <row r="146" spans="1:6" ht="16.5" customHeight="1">
      <c r="A146" s="10"/>
      <c r="B146" s="11"/>
      <c r="C146" s="5" t="s">
        <v>8</v>
      </c>
      <c r="D146" s="19">
        <f t="shared" si="2"/>
        <v>14.722999999999999</v>
      </c>
      <c r="E146" s="20">
        <v>4.473</v>
      </c>
      <c r="F146" s="20">
        <v>10.25</v>
      </c>
    </row>
    <row r="147" spans="1:6" ht="16.5" customHeight="1">
      <c r="A147" s="10" t="s">
        <v>150</v>
      </c>
      <c r="B147" s="11" t="s">
        <v>151</v>
      </c>
      <c r="C147" s="5" t="s">
        <v>11</v>
      </c>
      <c r="D147" s="19">
        <f t="shared" si="2"/>
        <v>0.025</v>
      </c>
      <c r="E147" s="20">
        <v>0.025</v>
      </c>
      <c r="F147" s="20"/>
    </row>
    <row r="148" spans="1:6" ht="16.5" customHeight="1">
      <c r="A148" s="10"/>
      <c r="B148" s="11"/>
      <c r="C148" s="5" t="s">
        <v>8</v>
      </c>
      <c r="D148" s="19">
        <f t="shared" si="2"/>
        <v>3.086</v>
      </c>
      <c r="E148" s="20">
        <v>3.086</v>
      </c>
      <c r="F148" s="20"/>
    </row>
    <row r="149" spans="1:6" ht="16.5" customHeight="1">
      <c r="A149" s="10" t="s">
        <v>152</v>
      </c>
      <c r="B149" s="11" t="s">
        <v>153</v>
      </c>
      <c r="C149" s="5" t="s">
        <v>11</v>
      </c>
      <c r="D149" s="19">
        <f t="shared" si="2"/>
        <v>0.04</v>
      </c>
      <c r="E149" s="20"/>
      <c r="F149" s="20">
        <v>0.04</v>
      </c>
    </row>
    <row r="150" spans="1:6" ht="16.5" customHeight="1">
      <c r="A150" s="10"/>
      <c r="B150" s="11"/>
      <c r="C150" s="5" t="s">
        <v>8</v>
      </c>
      <c r="D150" s="19">
        <f t="shared" si="2"/>
        <v>5.731</v>
      </c>
      <c r="E150" s="20"/>
      <c r="F150" s="20">
        <v>5.731</v>
      </c>
    </row>
    <row r="151" spans="1:6" ht="16.5" customHeight="1">
      <c r="A151" s="10" t="s">
        <v>154</v>
      </c>
      <c r="B151" s="11" t="s">
        <v>155</v>
      </c>
      <c r="C151" s="5" t="s">
        <v>11</v>
      </c>
      <c r="D151" s="19">
        <f t="shared" si="2"/>
        <v>0.052000000000000005</v>
      </c>
      <c r="E151" s="20">
        <v>0.052000000000000005</v>
      </c>
      <c r="F151" s="20"/>
    </row>
    <row r="152" spans="1:6" ht="16.5" customHeight="1">
      <c r="A152" s="10"/>
      <c r="B152" s="11"/>
      <c r="C152" s="5" t="s">
        <v>8</v>
      </c>
      <c r="D152" s="19">
        <f t="shared" si="2"/>
        <v>24.732</v>
      </c>
      <c r="E152" s="20">
        <v>24.732</v>
      </c>
      <c r="F152" s="20"/>
    </row>
    <row r="153" spans="1:6" ht="16.5" customHeight="1">
      <c r="A153" s="10" t="s">
        <v>156</v>
      </c>
      <c r="B153" s="11" t="s">
        <v>157</v>
      </c>
      <c r="C153" s="5" t="s">
        <v>11</v>
      </c>
      <c r="D153" s="19">
        <f t="shared" si="2"/>
        <v>0.060500000000000005</v>
      </c>
      <c r="E153" s="21">
        <f>0.0035</f>
        <v>0.0035</v>
      </c>
      <c r="F153" s="20">
        <v>0.057</v>
      </c>
    </row>
    <row r="154" spans="1:6" ht="16.5" customHeight="1">
      <c r="A154" s="10"/>
      <c r="B154" s="11"/>
      <c r="C154" s="5" t="s">
        <v>8</v>
      </c>
      <c r="D154" s="19">
        <f t="shared" si="2"/>
        <v>103.597</v>
      </c>
      <c r="E154" s="21">
        <f>7.329</f>
        <v>7.329</v>
      </c>
      <c r="F154" s="20">
        <v>96.268</v>
      </c>
    </row>
    <row r="155" spans="1:6" ht="16.5" customHeight="1">
      <c r="A155" s="10" t="s">
        <v>158</v>
      </c>
      <c r="B155" s="11" t="s">
        <v>159</v>
      </c>
      <c r="C155" s="5" t="s">
        <v>11</v>
      </c>
      <c r="D155" s="19">
        <f t="shared" si="2"/>
        <v>0.10200000000000001</v>
      </c>
      <c r="E155" s="21">
        <f>0.02+0.05</f>
        <v>0.07</v>
      </c>
      <c r="F155" s="20">
        <v>0.032</v>
      </c>
    </row>
    <row r="156" spans="1:6" ht="16.5" customHeight="1">
      <c r="A156" s="10"/>
      <c r="B156" s="11"/>
      <c r="C156" s="5" t="s">
        <v>8</v>
      </c>
      <c r="D156" s="19">
        <f t="shared" si="2"/>
        <v>71.607</v>
      </c>
      <c r="E156" s="21">
        <f>16.034+6.17</f>
        <v>22.204</v>
      </c>
      <c r="F156" s="20">
        <v>49.403</v>
      </c>
    </row>
    <row r="157" spans="1:6" ht="16.5" customHeight="1">
      <c r="A157" s="10" t="s">
        <v>160</v>
      </c>
      <c r="B157" s="11" t="s">
        <v>161</v>
      </c>
      <c r="C157" s="5" t="s">
        <v>11</v>
      </c>
      <c r="D157" s="19">
        <f t="shared" si="2"/>
        <v>0.05</v>
      </c>
      <c r="E157" s="21">
        <v>0.05</v>
      </c>
      <c r="F157" s="20"/>
    </row>
    <row r="158" spans="1:6" ht="16.5" customHeight="1">
      <c r="A158" s="10"/>
      <c r="B158" s="11"/>
      <c r="C158" s="5" t="s">
        <v>8</v>
      </c>
      <c r="D158" s="19">
        <f t="shared" si="2"/>
        <v>6.17</v>
      </c>
      <c r="E158" s="21">
        <v>6.17</v>
      </c>
      <c r="F158" s="20"/>
    </row>
    <row r="159" spans="1:6" ht="16.5" customHeight="1">
      <c r="A159" s="10" t="s">
        <v>162</v>
      </c>
      <c r="B159" s="11" t="s">
        <v>163</v>
      </c>
      <c r="C159" s="5" t="s">
        <v>11</v>
      </c>
      <c r="D159" s="19">
        <f t="shared" si="2"/>
        <v>0.11</v>
      </c>
      <c r="E159" s="21">
        <f>0.01</f>
        <v>0.01</v>
      </c>
      <c r="F159" s="20">
        <v>0.1</v>
      </c>
    </row>
    <row r="160" spans="1:6" ht="16.5" customHeight="1">
      <c r="A160" s="10"/>
      <c r="B160" s="11"/>
      <c r="C160" s="5" t="s">
        <v>8</v>
      </c>
      <c r="D160" s="19">
        <f t="shared" si="2"/>
        <v>199.103</v>
      </c>
      <c r="E160" s="21">
        <f>8.017</f>
        <v>8.017</v>
      </c>
      <c r="F160" s="20">
        <v>191.086</v>
      </c>
    </row>
    <row r="161" spans="1:6" ht="16.5" customHeight="1">
      <c r="A161" s="10" t="s">
        <v>164</v>
      </c>
      <c r="B161" s="11" t="s">
        <v>165</v>
      </c>
      <c r="C161" s="5" t="s">
        <v>11</v>
      </c>
      <c r="D161" s="19">
        <f t="shared" si="2"/>
        <v>0.012</v>
      </c>
      <c r="E161" s="20">
        <v>0.012</v>
      </c>
      <c r="F161" s="20"/>
    </row>
    <row r="162" spans="1:6" ht="16.5" customHeight="1">
      <c r="A162" s="10"/>
      <c r="B162" s="11"/>
      <c r="C162" s="5" t="s">
        <v>8</v>
      </c>
      <c r="D162" s="19">
        <f t="shared" si="2"/>
        <v>10.854</v>
      </c>
      <c r="E162" s="20">
        <v>10.854</v>
      </c>
      <c r="F162" s="20"/>
    </row>
    <row r="163" spans="1:6" ht="16.5" customHeight="1">
      <c r="A163" s="10" t="s">
        <v>166</v>
      </c>
      <c r="B163" s="11" t="s">
        <v>167</v>
      </c>
      <c r="C163" s="5" t="s">
        <v>11</v>
      </c>
      <c r="D163" s="19">
        <f t="shared" si="2"/>
        <v>0.02</v>
      </c>
      <c r="E163" s="20">
        <v>0.02</v>
      </c>
      <c r="F163" s="20"/>
    </row>
    <row r="164" spans="1:6" ht="16.5" customHeight="1">
      <c r="A164" s="10"/>
      <c r="B164" s="11"/>
      <c r="C164" s="5" t="s">
        <v>8</v>
      </c>
      <c r="D164" s="19">
        <f t="shared" si="2"/>
        <v>16.034</v>
      </c>
      <c r="E164" s="20">
        <v>16.034</v>
      </c>
      <c r="F164" s="20"/>
    </row>
    <row r="165" spans="1:6" ht="16.5" customHeight="1">
      <c r="A165" s="10" t="s">
        <v>168</v>
      </c>
      <c r="B165" s="11" t="s">
        <v>169</v>
      </c>
      <c r="C165" s="5" t="s">
        <v>11</v>
      </c>
      <c r="D165" s="19">
        <f t="shared" si="2"/>
        <v>0.04</v>
      </c>
      <c r="E165" s="20">
        <v>0.04</v>
      </c>
      <c r="F165" s="20"/>
    </row>
    <row r="166" spans="1:6" ht="16.5" customHeight="1">
      <c r="A166" s="10"/>
      <c r="B166" s="11"/>
      <c r="C166" s="5" t="s">
        <v>8</v>
      </c>
      <c r="D166" s="19">
        <f t="shared" si="2"/>
        <v>4.937</v>
      </c>
      <c r="E166" s="20">
        <v>4.937</v>
      </c>
      <c r="F166" s="20"/>
    </row>
    <row r="167" spans="1:6" ht="16.5" customHeight="1">
      <c r="A167" s="10" t="s">
        <v>170</v>
      </c>
      <c r="B167" s="11" t="s">
        <v>171</v>
      </c>
      <c r="C167" s="5" t="s">
        <v>11</v>
      </c>
      <c r="D167" s="19">
        <f t="shared" si="2"/>
        <v>0.07</v>
      </c>
      <c r="E167" s="20">
        <v>0.07</v>
      </c>
      <c r="F167" s="20"/>
    </row>
    <row r="168" spans="1:6" ht="16.5" customHeight="1">
      <c r="A168" s="10"/>
      <c r="B168" s="11"/>
      <c r="C168" s="5" t="s">
        <v>8</v>
      </c>
      <c r="D168" s="19">
        <f t="shared" si="2"/>
        <v>8.64</v>
      </c>
      <c r="E168" s="20">
        <v>8.64</v>
      </c>
      <c r="F168" s="20"/>
    </row>
    <row r="169" spans="1:6" ht="16.5" customHeight="1">
      <c r="A169" s="10" t="s">
        <v>172</v>
      </c>
      <c r="B169" s="11" t="s">
        <v>173</v>
      </c>
      <c r="C169" s="5" t="s">
        <v>11</v>
      </c>
      <c r="D169" s="19">
        <f t="shared" si="2"/>
        <v>0.0275</v>
      </c>
      <c r="E169" s="21">
        <f>0.0025</f>
        <v>0.0025</v>
      </c>
      <c r="F169" s="20">
        <v>0.025</v>
      </c>
    </row>
    <row r="170" spans="1:6" ht="16.5" customHeight="1">
      <c r="A170" s="10"/>
      <c r="B170" s="11"/>
      <c r="C170" s="5" t="s">
        <v>8</v>
      </c>
      <c r="D170" s="19">
        <f t="shared" si="2"/>
        <v>22.34</v>
      </c>
      <c r="E170" s="21">
        <f>0.309</f>
        <v>0.309</v>
      </c>
      <c r="F170" s="20">
        <v>22.031</v>
      </c>
    </row>
    <row r="171" spans="1:6" ht="16.5" customHeight="1">
      <c r="A171" s="10" t="s">
        <v>174</v>
      </c>
      <c r="B171" s="11" t="s">
        <v>175</v>
      </c>
      <c r="C171" s="5" t="s">
        <v>11</v>
      </c>
      <c r="D171" s="19">
        <f aca="true" t="shared" si="3" ref="D171:D236">E171+F171</f>
        <v>0.081</v>
      </c>
      <c r="E171" s="21">
        <v>0.081</v>
      </c>
      <c r="F171" s="20"/>
    </row>
    <row r="172" spans="1:6" ht="16.5" customHeight="1">
      <c r="A172" s="10"/>
      <c r="B172" s="11"/>
      <c r="C172" s="5" t="s">
        <v>8</v>
      </c>
      <c r="D172" s="19">
        <f t="shared" si="3"/>
        <v>64.933</v>
      </c>
      <c r="E172" s="21">
        <v>64.933</v>
      </c>
      <c r="F172" s="20"/>
    </row>
    <row r="173" spans="1:6" ht="16.5" customHeight="1">
      <c r="A173" s="10" t="s">
        <v>176</v>
      </c>
      <c r="B173" s="11" t="s">
        <v>177</v>
      </c>
      <c r="C173" s="5" t="s">
        <v>11</v>
      </c>
      <c r="D173" s="19">
        <f t="shared" si="3"/>
        <v>0.025</v>
      </c>
      <c r="E173" s="21">
        <f>0.01</f>
        <v>0.01</v>
      </c>
      <c r="F173" s="21">
        <f>0.01+0.005</f>
        <v>0.015</v>
      </c>
    </row>
    <row r="174" spans="1:6" ht="16.5" customHeight="1">
      <c r="A174" s="10"/>
      <c r="B174" s="11"/>
      <c r="C174" s="5" t="s">
        <v>8</v>
      </c>
      <c r="D174" s="19">
        <f t="shared" si="3"/>
        <v>21.235</v>
      </c>
      <c r="E174" s="21">
        <f>8.017</f>
        <v>8.017</v>
      </c>
      <c r="F174" s="21">
        <f>8.812+4.406</f>
        <v>13.218</v>
      </c>
    </row>
    <row r="175" spans="1:6" ht="16.5" customHeight="1">
      <c r="A175" s="10" t="s">
        <v>178</v>
      </c>
      <c r="B175" s="11" t="s">
        <v>179</v>
      </c>
      <c r="C175" s="5" t="s">
        <v>11</v>
      </c>
      <c r="D175" s="19">
        <f t="shared" si="3"/>
        <v>0.02</v>
      </c>
      <c r="E175" s="21">
        <v>0.02</v>
      </c>
      <c r="F175" s="20"/>
    </row>
    <row r="176" spans="1:6" ht="16.5" customHeight="1">
      <c r="A176" s="10"/>
      <c r="B176" s="11"/>
      <c r="C176" s="5" t="s">
        <v>8</v>
      </c>
      <c r="D176" s="19">
        <f t="shared" si="3"/>
        <v>2.469</v>
      </c>
      <c r="E176" s="21">
        <v>2.469</v>
      </c>
      <c r="F176" s="20"/>
    </row>
    <row r="177" spans="1:6" ht="16.5" customHeight="1">
      <c r="A177" s="10" t="s">
        <v>180</v>
      </c>
      <c r="B177" s="11" t="s">
        <v>181</v>
      </c>
      <c r="C177" s="5" t="s">
        <v>11</v>
      </c>
      <c r="D177" s="19">
        <f t="shared" si="3"/>
        <v>0.052000000000000005</v>
      </c>
      <c r="E177" s="21">
        <f>0.007+0.02</f>
        <v>0.027</v>
      </c>
      <c r="F177" s="21">
        <f>0.025</f>
        <v>0.025</v>
      </c>
    </row>
    <row r="178" spans="1:6" ht="16.5" customHeight="1">
      <c r="A178" s="10"/>
      <c r="B178" s="11"/>
      <c r="C178" s="5" t="s">
        <v>8</v>
      </c>
      <c r="D178" s="19">
        <f t="shared" si="3"/>
        <v>43.541</v>
      </c>
      <c r="E178" s="21">
        <f>5.612+2.469</f>
        <v>8.081</v>
      </c>
      <c r="F178" s="21">
        <f>35.46</f>
        <v>35.46</v>
      </c>
    </row>
    <row r="179" spans="1:6" ht="16.5" customHeight="1">
      <c r="A179" s="10" t="s">
        <v>182</v>
      </c>
      <c r="B179" s="11" t="s">
        <v>183</v>
      </c>
      <c r="C179" s="5" t="s">
        <v>11</v>
      </c>
      <c r="D179" s="19">
        <f t="shared" si="3"/>
        <v>0.03</v>
      </c>
      <c r="E179" s="21">
        <f>0.02+0.01</f>
        <v>0.03</v>
      </c>
      <c r="F179" s="20"/>
    </row>
    <row r="180" spans="1:6" ht="16.5" customHeight="1">
      <c r="A180" s="10"/>
      <c r="B180" s="11"/>
      <c r="C180" s="5" t="s">
        <v>8</v>
      </c>
      <c r="D180" s="19">
        <f t="shared" si="3"/>
        <v>10.485999999999999</v>
      </c>
      <c r="E180" s="21">
        <f>2.469+8.017</f>
        <v>10.485999999999999</v>
      </c>
      <c r="F180" s="20"/>
    </row>
    <row r="181" spans="1:6" ht="16.5" customHeight="1">
      <c r="A181" s="10" t="s">
        <v>184</v>
      </c>
      <c r="B181" s="11" t="s">
        <v>185</v>
      </c>
      <c r="C181" s="5" t="s">
        <v>11</v>
      </c>
      <c r="D181" s="19">
        <f t="shared" si="3"/>
        <v>0.015</v>
      </c>
      <c r="E181" s="21">
        <f>0.005+0.01</f>
        <v>0.015</v>
      </c>
      <c r="F181" s="20"/>
    </row>
    <row r="182" spans="1:6" ht="16.5" customHeight="1">
      <c r="A182" s="10"/>
      <c r="B182" s="11"/>
      <c r="C182" s="5" t="s">
        <v>8</v>
      </c>
      <c r="D182" s="19">
        <f t="shared" si="3"/>
        <v>8.634</v>
      </c>
      <c r="E182" s="21">
        <f>0.617+8.017</f>
        <v>8.634</v>
      </c>
      <c r="F182" s="20"/>
    </row>
    <row r="183" spans="1:6" ht="16.5" customHeight="1">
      <c r="A183" s="10" t="s">
        <v>186</v>
      </c>
      <c r="B183" s="11" t="s">
        <v>187</v>
      </c>
      <c r="C183" s="5" t="s">
        <v>11</v>
      </c>
      <c r="D183" s="19">
        <f t="shared" si="3"/>
        <v>0.060000000000000005</v>
      </c>
      <c r="E183" s="21">
        <f>0.035</f>
        <v>0.035</v>
      </c>
      <c r="F183" s="21">
        <f>0.025</f>
        <v>0.025</v>
      </c>
    </row>
    <row r="184" spans="1:6" ht="16.5" customHeight="1">
      <c r="A184" s="10"/>
      <c r="B184" s="11"/>
      <c r="C184" s="5" t="s">
        <v>8</v>
      </c>
      <c r="D184" s="19">
        <f t="shared" si="3"/>
        <v>26.351</v>
      </c>
      <c r="E184" s="21">
        <f>4.32</f>
        <v>4.32</v>
      </c>
      <c r="F184" s="21">
        <f>22.031</f>
        <v>22.031</v>
      </c>
    </row>
    <row r="185" spans="1:6" ht="16.5" customHeight="1">
      <c r="A185" s="10" t="s">
        <v>188</v>
      </c>
      <c r="B185" s="11" t="s">
        <v>189</v>
      </c>
      <c r="C185" s="5" t="s">
        <v>11</v>
      </c>
      <c r="D185" s="19">
        <f t="shared" si="3"/>
        <v>0.0095</v>
      </c>
      <c r="E185" s="21">
        <v>0.0095</v>
      </c>
      <c r="F185" s="20"/>
    </row>
    <row r="186" spans="1:6" ht="16.5" customHeight="1">
      <c r="A186" s="10"/>
      <c r="B186" s="11"/>
      <c r="C186" s="5" t="s">
        <v>8</v>
      </c>
      <c r="D186" s="19">
        <f t="shared" si="3"/>
        <v>4.226</v>
      </c>
      <c r="E186" s="21">
        <v>4.226</v>
      </c>
      <c r="F186" s="20"/>
    </row>
    <row r="187" spans="1:6" ht="16.5" customHeight="1">
      <c r="A187" s="10" t="s">
        <v>190</v>
      </c>
      <c r="B187" s="11" t="s">
        <v>191</v>
      </c>
      <c r="C187" s="5" t="s">
        <v>11</v>
      </c>
      <c r="D187" s="19">
        <f t="shared" si="3"/>
        <v>0.0095</v>
      </c>
      <c r="E187" s="21">
        <f>0.0075+0.002</f>
        <v>0.0095</v>
      </c>
      <c r="F187" s="20"/>
    </row>
    <row r="188" spans="1:6" ht="16.5" customHeight="1">
      <c r="A188" s="10"/>
      <c r="B188" s="11"/>
      <c r="C188" s="5" t="s">
        <v>8</v>
      </c>
      <c r="D188" s="19">
        <f t="shared" si="3"/>
        <v>4.224</v>
      </c>
      <c r="E188" s="21">
        <f>2.621+1.603</f>
        <v>4.224</v>
      </c>
      <c r="F188" s="20"/>
    </row>
    <row r="189" spans="1:6" ht="16.5" customHeight="1">
      <c r="A189" s="10" t="s">
        <v>192</v>
      </c>
      <c r="B189" s="11" t="s">
        <v>193</v>
      </c>
      <c r="C189" s="5" t="s">
        <v>11</v>
      </c>
      <c r="D189" s="19">
        <f t="shared" si="3"/>
        <v>0.01</v>
      </c>
      <c r="E189" s="20">
        <v>0.01</v>
      </c>
      <c r="F189" s="20"/>
    </row>
    <row r="190" spans="1:6" ht="16.5" customHeight="1">
      <c r="A190" s="10"/>
      <c r="B190" s="11"/>
      <c r="C190" s="5" t="s">
        <v>8</v>
      </c>
      <c r="D190" s="19">
        <f t="shared" si="3"/>
        <v>1.234</v>
      </c>
      <c r="E190" s="20">
        <v>1.234</v>
      </c>
      <c r="F190" s="20"/>
    </row>
    <row r="191" spans="1:6" ht="16.5" customHeight="1">
      <c r="A191" s="10" t="s">
        <v>194</v>
      </c>
      <c r="B191" s="11" t="s">
        <v>195</v>
      </c>
      <c r="C191" s="5" t="s">
        <v>11</v>
      </c>
      <c r="D191" s="19">
        <f t="shared" si="3"/>
        <v>0.01</v>
      </c>
      <c r="E191" s="21">
        <f>0.0075+0.0025</f>
        <v>0.01</v>
      </c>
      <c r="F191" s="20"/>
    </row>
    <row r="192" spans="1:6" ht="16.5" customHeight="1">
      <c r="A192" s="10"/>
      <c r="B192" s="11"/>
      <c r="C192" s="5" t="s">
        <v>8</v>
      </c>
      <c r="D192" s="19">
        <f t="shared" si="3"/>
        <v>4.625</v>
      </c>
      <c r="E192" s="21">
        <f>2.621+2.004</f>
        <v>4.625</v>
      </c>
      <c r="F192" s="20"/>
    </row>
    <row r="193" spans="1:6" ht="16.5" customHeight="1">
      <c r="A193" s="10" t="s">
        <v>196</v>
      </c>
      <c r="B193" s="11" t="s">
        <v>197</v>
      </c>
      <c r="C193" s="5" t="s">
        <v>11</v>
      </c>
      <c r="D193" s="19">
        <f t="shared" si="3"/>
        <v>0.003</v>
      </c>
      <c r="E193" s="21">
        <f>0.001+0.002</f>
        <v>0.003</v>
      </c>
      <c r="F193" s="20"/>
    </row>
    <row r="194" spans="1:6" ht="16.5" customHeight="1">
      <c r="A194" s="10"/>
      <c r="B194" s="11"/>
      <c r="C194" s="5" t="s">
        <v>8</v>
      </c>
      <c r="D194" s="19">
        <f t="shared" si="3"/>
        <v>2.4050000000000002</v>
      </c>
      <c r="E194" s="21">
        <f>0.802+1.603</f>
        <v>2.4050000000000002</v>
      </c>
      <c r="F194" s="20"/>
    </row>
    <row r="195" spans="1:6" ht="16.5" customHeight="1">
      <c r="A195" s="10" t="s">
        <v>198</v>
      </c>
      <c r="B195" s="11" t="s">
        <v>199</v>
      </c>
      <c r="C195" s="5" t="s">
        <v>11</v>
      </c>
      <c r="D195" s="19">
        <f t="shared" si="3"/>
        <v>0.015</v>
      </c>
      <c r="E195" s="22">
        <f>0.005+0.01</f>
        <v>0.015</v>
      </c>
      <c r="F195" s="20"/>
    </row>
    <row r="196" spans="1:6" ht="16.5" customHeight="1">
      <c r="A196" s="10"/>
      <c r="B196" s="11"/>
      <c r="C196" s="5" t="s">
        <v>8</v>
      </c>
      <c r="D196" s="19">
        <f t="shared" si="3"/>
        <v>12.024</v>
      </c>
      <c r="E196" s="22">
        <f>4.007+8.017</f>
        <v>12.024</v>
      </c>
      <c r="F196" s="20"/>
    </row>
    <row r="197" spans="1:6" ht="16.5" customHeight="1">
      <c r="A197" s="10" t="s">
        <v>200</v>
      </c>
      <c r="B197" s="11" t="s">
        <v>201</v>
      </c>
      <c r="C197" s="5" t="s">
        <v>11</v>
      </c>
      <c r="D197" s="19">
        <f t="shared" si="3"/>
        <v>0.07</v>
      </c>
      <c r="E197" s="21">
        <f>0.055+0.015</f>
        <v>0.07</v>
      </c>
      <c r="F197" s="20"/>
    </row>
    <row r="198" spans="1:6" ht="16.5" customHeight="1">
      <c r="A198" s="10"/>
      <c r="B198" s="11"/>
      <c r="C198" s="5" t="s">
        <v>8</v>
      </c>
      <c r="D198" s="19">
        <f t="shared" si="3"/>
        <v>22.206</v>
      </c>
      <c r="E198" s="21">
        <f>10.18+12.026</f>
        <v>22.206</v>
      </c>
      <c r="F198" s="20"/>
    </row>
    <row r="199" spans="1:6" ht="16.5" customHeight="1">
      <c r="A199" s="10" t="s">
        <v>202</v>
      </c>
      <c r="B199" s="11" t="s">
        <v>203</v>
      </c>
      <c r="C199" s="5" t="s">
        <v>11</v>
      </c>
      <c r="D199" s="19">
        <f t="shared" si="3"/>
        <v>0.0205</v>
      </c>
      <c r="E199" s="21">
        <v>0.0205</v>
      </c>
      <c r="F199" s="20"/>
    </row>
    <row r="200" spans="1:6" ht="16.5" customHeight="1">
      <c r="A200" s="10"/>
      <c r="B200" s="11"/>
      <c r="C200" s="5" t="s">
        <v>8</v>
      </c>
      <c r="D200" s="19">
        <f t="shared" si="3"/>
        <v>2.869</v>
      </c>
      <c r="E200" s="21">
        <v>2.869</v>
      </c>
      <c r="F200" s="20"/>
    </row>
    <row r="201" spans="1:6" ht="16.5" customHeight="1">
      <c r="A201" s="10" t="s">
        <v>204</v>
      </c>
      <c r="B201" s="11" t="s">
        <v>205</v>
      </c>
      <c r="C201" s="5" t="s">
        <v>11</v>
      </c>
      <c r="D201" s="19">
        <f t="shared" si="3"/>
        <v>0.0405</v>
      </c>
      <c r="E201" s="21">
        <f>0.0305+0.01</f>
        <v>0.0405</v>
      </c>
      <c r="F201" s="20"/>
    </row>
    <row r="202" spans="1:6" ht="16.5" customHeight="1">
      <c r="A202" s="10"/>
      <c r="B202" s="11"/>
      <c r="C202" s="5" t="s">
        <v>8</v>
      </c>
      <c r="D202" s="19">
        <f t="shared" si="3"/>
        <v>12.120999999999999</v>
      </c>
      <c r="E202" s="21">
        <f>4.104+8.017</f>
        <v>12.120999999999999</v>
      </c>
      <c r="F202" s="20"/>
    </row>
    <row r="203" spans="1:6" ht="16.5" customHeight="1">
      <c r="A203" s="10" t="s">
        <v>206</v>
      </c>
      <c r="B203" s="11" t="s">
        <v>207</v>
      </c>
      <c r="C203" s="5" t="s">
        <v>11</v>
      </c>
      <c r="D203" s="19">
        <f t="shared" si="3"/>
        <v>0.04</v>
      </c>
      <c r="E203" s="20">
        <v>0.04</v>
      </c>
      <c r="F203" s="20"/>
    </row>
    <row r="204" spans="1:6" ht="16.5" customHeight="1">
      <c r="A204" s="10"/>
      <c r="B204" s="11"/>
      <c r="C204" s="5" t="s">
        <v>8</v>
      </c>
      <c r="D204" s="19">
        <f t="shared" si="3"/>
        <v>4.937</v>
      </c>
      <c r="E204" s="20">
        <v>4.937</v>
      </c>
      <c r="F204" s="20"/>
    </row>
    <row r="205" spans="1:6" ht="16.5" customHeight="1">
      <c r="A205" s="10" t="s">
        <v>208</v>
      </c>
      <c r="B205" s="11" t="s">
        <v>209</v>
      </c>
      <c r="C205" s="5" t="s">
        <v>11</v>
      </c>
      <c r="D205" s="19">
        <f t="shared" si="3"/>
        <v>0.006</v>
      </c>
      <c r="E205" s="21">
        <v>0.006</v>
      </c>
      <c r="F205" s="20"/>
    </row>
    <row r="206" spans="1:6" ht="16.5" customHeight="1">
      <c r="A206" s="10"/>
      <c r="B206" s="11"/>
      <c r="C206" s="5" t="s">
        <v>8</v>
      </c>
      <c r="D206" s="19">
        <f t="shared" si="3"/>
        <v>4.81</v>
      </c>
      <c r="E206" s="21">
        <v>4.81</v>
      </c>
      <c r="F206" s="20"/>
    </row>
    <row r="207" spans="1:6" ht="16.5" customHeight="1">
      <c r="A207" s="10" t="s">
        <v>210</v>
      </c>
      <c r="B207" s="11" t="s">
        <v>211</v>
      </c>
      <c r="C207" s="5" t="s">
        <v>11</v>
      </c>
      <c r="D207" s="19">
        <f t="shared" si="3"/>
        <v>0.03</v>
      </c>
      <c r="E207" s="21">
        <v>0.03</v>
      </c>
      <c r="F207" s="20"/>
    </row>
    <row r="208" spans="1:6" ht="16.5" customHeight="1">
      <c r="A208" s="10"/>
      <c r="B208" s="11"/>
      <c r="C208" s="5" t="s">
        <v>8</v>
      </c>
      <c r="D208" s="19">
        <f t="shared" si="3"/>
        <v>3.703</v>
      </c>
      <c r="E208" s="21">
        <v>3.703</v>
      </c>
      <c r="F208" s="20"/>
    </row>
    <row r="209" spans="1:6" ht="16.5" customHeight="1">
      <c r="A209" s="10" t="s">
        <v>212</v>
      </c>
      <c r="B209" s="11" t="s">
        <v>213</v>
      </c>
      <c r="C209" s="5" t="s">
        <v>11</v>
      </c>
      <c r="D209" s="19">
        <f t="shared" si="3"/>
        <v>0.02</v>
      </c>
      <c r="E209" s="21">
        <v>0.02</v>
      </c>
      <c r="F209" s="20"/>
    </row>
    <row r="210" spans="1:6" ht="16.5" customHeight="1">
      <c r="A210" s="10"/>
      <c r="B210" s="11"/>
      <c r="C210" s="5" t="s">
        <v>8</v>
      </c>
      <c r="D210" s="19">
        <f t="shared" si="3"/>
        <v>2.469</v>
      </c>
      <c r="E210" s="21">
        <v>2.469</v>
      </c>
      <c r="F210" s="20"/>
    </row>
    <row r="211" spans="1:6" ht="16.5" customHeight="1">
      <c r="A211" s="10" t="s">
        <v>214</v>
      </c>
      <c r="B211" s="11" t="s">
        <v>215</v>
      </c>
      <c r="C211" s="5" t="s">
        <v>11</v>
      </c>
      <c r="D211" s="19">
        <f t="shared" si="3"/>
        <v>0.01</v>
      </c>
      <c r="E211" s="21">
        <v>0.01</v>
      </c>
      <c r="F211" s="20"/>
    </row>
    <row r="212" spans="1:6" ht="16.5" customHeight="1">
      <c r="A212" s="10"/>
      <c r="B212" s="11"/>
      <c r="C212" s="5" t="s">
        <v>8</v>
      </c>
      <c r="D212" s="19">
        <f t="shared" si="3"/>
        <v>8.017</v>
      </c>
      <c r="E212" s="21">
        <v>8.017</v>
      </c>
      <c r="F212" s="20"/>
    </row>
    <row r="213" spans="1:6" ht="16.5" customHeight="1">
      <c r="A213" s="10" t="s">
        <v>216</v>
      </c>
      <c r="B213" s="11" t="s">
        <v>217</v>
      </c>
      <c r="C213" s="5" t="s">
        <v>11</v>
      </c>
      <c r="D213" s="19">
        <f t="shared" si="3"/>
        <v>0.022000000000000002</v>
      </c>
      <c r="E213" s="21">
        <f>0.021+0.001</f>
        <v>0.022000000000000002</v>
      </c>
      <c r="F213" s="20"/>
    </row>
    <row r="214" spans="1:6" ht="16.5" customHeight="1">
      <c r="A214" s="10"/>
      <c r="B214" s="11"/>
      <c r="C214" s="5" t="s">
        <v>8</v>
      </c>
      <c r="D214" s="19">
        <f t="shared" si="3"/>
        <v>17.637999999999998</v>
      </c>
      <c r="E214" s="21">
        <f>16.836+0.802</f>
        <v>17.637999999999998</v>
      </c>
      <c r="F214" s="20"/>
    </row>
    <row r="215" spans="1:6" ht="16.5" customHeight="1">
      <c r="A215" s="10" t="s">
        <v>218</v>
      </c>
      <c r="B215" s="11" t="s">
        <v>219</v>
      </c>
      <c r="C215" s="5" t="s">
        <v>11</v>
      </c>
      <c r="D215" s="19">
        <f t="shared" si="3"/>
        <v>0.021</v>
      </c>
      <c r="E215" s="21">
        <v>0.021</v>
      </c>
      <c r="F215" s="20"/>
    </row>
    <row r="216" spans="1:6" ht="16.5" customHeight="1">
      <c r="A216" s="10"/>
      <c r="B216" s="11"/>
      <c r="C216" s="5" t="s">
        <v>8</v>
      </c>
      <c r="D216" s="19">
        <f t="shared" si="3"/>
        <v>16.836</v>
      </c>
      <c r="E216" s="21">
        <v>16.836</v>
      </c>
      <c r="F216" s="20"/>
    </row>
    <row r="217" spans="1:6" ht="16.5" customHeight="1">
      <c r="A217" s="10" t="s">
        <v>220</v>
      </c>
      <c r="B217" s="11" t="s">
        <v>221</v>
      </c>
      <c r="C217" s="5" t="s">
        <v>11</v>
      </c>
      <c r="D217" s="19">
        <f t="shared" si="3"/>
        <v>0.018000000000000002</v>
      </c>
      <c r="E217" s="21">
        <f>0.001+0.017</f>
        <v>0.018000000000000002</v>
      </c>
      <c r="F217" s="20"/>
    </row>
    <row r="218" spans="1:6" ht="16.5" customHeight="1">
      <c r="A218" s="10"/>
      <c r="B218" s="11"/>
      <c r="C218" s="5" t="s">
        <v>8</v>
      </c>
      <c r="D218" s="19">
        <f t="shared" si="3"/>
        <v>14.431</v>
      </c>
      <c r="E218" s="21">
        <f>0.802+13.629</f>
        <v>14.431</v>
      </c>
      <c r="F218" s="20"/>
    </row>
    <row r="219" spans="1:6" ht="16.5" customHeight="1">
      <c r="A219" s="10" t="s">
        <v>222</v>
      </c>
      <c r="B219" s="11" t="s">
        <v>223</v>
      </c>
      <c r="C219" s="5" t="s">
        <v>11</v>
      </c>
      <c r="D219" s="19">
        <f t="shared" si="3"/>
        <v>0.021</v>
      </c>
      <c r="E219" s="21">
        <v>0.021</v>
      </c>
      <c r="F219" s="20"/>
    </row>
    <row r="220" spans="1:6" ht="16.5" customHeight="1">
      <c r="A220" s="10"/>
      <c r="B220" s="11"/>
      <c r="C220" s="5" t="s">
        <v>8</v>
      </c>
      <c r="D220" s="19">
        <f t="shared" si="3"/>
        <v>16.836</v>
      </c>
      <c r="E220" s="21">
        <v>16.836</v>
      </c>
      <c r="F220" s="20"/>
    </row>
    <row r="221" spans="1:6" ht="16.5" customHeight="1">
      <c r="A221" s="10" t="s">
        <v>224</v>
      </c>
      <c r="B221" s="11" t="s">
        <v>225</v>
      </c>
      <c r="C221" s="5" t="s">
        <v>11</v>
      </c>
      <c r="D221" s="19">
        <f t="shared" si="3"/>
        <v>0.021</v>
      </c>
      <c r="E221" s="20">
        <v>0.021</v>
      </c>
      <c r="F221" s="20"/>
    </row>
    <row r="222" spans="1:6" ht="16.5" customHeight="1">
      <c r="A222" s="10"/>
      <c r="B222" s="11"/>
      <c r="C222" s="5" t="s">
        <v>8</v>
      </c>
      <c r="D222" s="19">
        <f t="shared" si="3"/>
        <v>16.836</v>
      </c>
      <c r="E222" s="20">
        <v>16.836</v>
      </c>
      <c r="F222" s="20"/>
    </row>
    <row r="223" spans="1:6" ht="16.5" customHeight="1">
      <c r="A223" s="10" t="s">
        <v>226</v>
      </c>
      <c r="B223" s="11" t="s">
        <v>227</v>
      </c>
      <c r="C223" s="5" t="s">
        <v>11</v>
      </c>
      <c r="D223" s="19">
        <f t="shared" si="3"/>
        <v>0.017</v>
      </c>
      <c r="E223" s="21">
        <v>0.017</v>
      </c>
      <c r="F223" s="20"/>
    </row>
    <row r="224" spans="1:6" ht="16.5" customHeight="1">
      <c r="A224" s="10"/>
      <c r="B224" s="11"/>
      <c r="C224" s="5" t="s">
        <v>8</v>
      </c>
      <c r="D224" s="19">
        <f t="shared" si="3"/>
        <v>13.789</v>
      </c>
      <c r="E224" s="21">
        <v>13.789</v>
      </c>
      <c r="F224" s="20"/>
    </row>
    <row r="225" spans="1:6" ht="16.5" customHeight="1">
      <c r="A225" s="10" t="s">
        <v>228</v>
      </c>
      <c r="B225" s="11" t="s">
        <v>229</v>
      </c>
      <c r="C225" s="5" t="s">
        <v>11</v>
      </c>
      <c r="D225" s="19">
        <f t="shared" si="3"/>
        <v>0.017</v>
      </c>
      <c r="E225" s="21">
        <v>0.017</v>
      </c>
      <c r="F225" s="20"/>
    </row>
    <row r="226" spans="1:6" ht="16.5" customHeight="1">
      <c r="A226" s="10"/>
      <c r="B226" s="11"/>
      <c r="C226" s="5" t="s">
        <v>8</v>
      </c>
      <c r="D226" s="19">
        <f t="shared" si="3"/>
        <v>13.789</v>
      </c>
      <c r="E226" s="21">
        <v>13.789</v>
      </c>
      <c r="F226" s="20"/>
    </row>
    <row r="227" spans="1:6" ht="16.5" customHeight="1">
      <c r="A227" s="10" t="s">
        <v>230</v>
      </c>
      <c r="B227" s="11" t="s">
        <v>231</v>
      </c>
      <c r="C227" s="5" t="s">
        <v>11</v>
      </c>
      <c r="D227" s="19">
        <f t="shared" si="3"/>
        <v>0.16</v>
      </c>
      <c r="E227" s="21">
        <f>0.1</f>
        <v>0.1</v>
      </c>
      <c r="F227" s="21">
        <f>0.06</f>
        <v>0.06</v>
      </c>
    </row>
    <row r="228" spans="1:6" ht="16.5" customHeight="1">
      <c r="A228" s="10"/>
      <c r="B228" s="11"/>
      <c r="C228" s="5" t="s">
        <v>8</v>
      </c>
      <c r="D228" s="19">
        <f t="shared" si="3"/>
        <v>133.04500000000002</v>
      </c>
      <c r="E228" s="21">
        <f>80.17</f>
        <v>80.17</v>
      </c>
      <c r="F228" s="21">
        <f>52.875</f>
        <v>52.875</v>
      </c>
    </row>
    <row r="229" spans="1:6" ht="16.5" customHeight="1">
      <c r="A229" s="10" t="s">
        <v>232</v>
      </c>
      <c r="B229" s="11" t="s">
        <v>233</v>
      </c>
      <c r="C229" s="5" t="s">
        <v>11</v>
      </c>
      <c r="D229" s="19">
        <f t="shared" si="3"/>
        <v>0.019</v>
      </c>
      <c r="E229" s="21">
        <f>0.01+0.009</f>
        <v>0.019</v>
      </c>
      <c r="F229" s="20"/>
    </row>
    <row r="230" spans="1:6" ht="16.5" customHeight="1">
      <c r="A230" s="10"/>
      <c r="B230" s="11"/>
      <c r="C230" s="5" t="s">
        <v>8</v>
      </c>
      <c r="D230" s="19">
        <f t="shared" si="3"/>
        <v>8.129</v>
      </c>
      <c r="E230" s="21">
        <f>1.234+6.895</f>
        <v>8.129</v>
      </c>
      <c r="F230" s="20"/>
    </row>
    <row r="231" spans="1:6" ht="16.5" customHeight="1">
      <c r="A231" s="10" t="s">
        <v>234</v>
      </c>
      <c r="B231" s="11" t="s">
        <v>235</v>
      </c>
      <c r="C231" s="5" t="s">
        <v>11</v>
      </c>
      <c r="D231" s="19">
        <f t="shared" si="3"/>
        <v>0.013</v>
      </c>
      <c r="E231" s="21">
        <v>0.013</v>
      </c>
      <c r="F231" s="20"/>
    </row>
    <row r="232" spans="1:6" ht="16.5" customHeight="1">
      <c r="A232" s="10"/>
      <c r="B232" s="11"/>
      <c r="C232" s="5" t="s">
        <v>8</v>
      </c>
      <c r="D232" s="19">
        <f t="shared" si="3"/>
        <v>10.342</v>
      </c>
      <c r="E232" s="21">
        <v>10.342</v>
      </c>
      <c r="F232" s="20"/>
    </row>
    <row r="233" spans="1:6" ht="16.5" customHeight="1">
      <c r="A233" s="10" t="s">
        <v>236</v>
      </c>
      <c r="B233" s="11" t="s">
        <v>237</v>
      </c>
      <c r="C233" s="5" t="s">
        <v>11</v>
      </c>
      <c r="D233" s="19">
        <f t="shared" si="3"/>
        <v>0.021</v>
      </c>
      <c r="E233" s="21">
        <v>0.021</v>
      </c>
      <c r="F233" s="20"/>
    </row>
    <row r="234" spans="1:6" ht="16.5" customHeight="1">
      <c r="A234" s="10"/>
      <c r="B234" s="11"/>
      <c r="C234" s="5" t="s">
        <v>8</v>
      </c>
      <c r="D234" s="19">
        <f t="shared" si="3"/>
        <v>17.237</v>
      </c>
      <c r="E234" s="21">
        <v>17.237</v>
      </c>
      <c r="F234" s="20"/>
    </row>
    <row r="235" spans="1:6" ht="16.5" customHeight="1">
      <c r="A235" s="10" t="s">
        <v>238</v>
      </c>
      <c r="B235" s="11" t="s">
        <v>239</v>
      </c>
      <c r="C235" s="5" t="s">
        <v>11</v>
      </c>
      <c r="D235" s="19">
        <f t="shared" si="3"/>
        <v>0.0156</v>
      </c>
      <c r="E235" s="21">
        <f>0.003+0.0126</f>
        <v>0.0156</v>
      </c>
      <c r="F235" s="20"/>
    </row>
    <row r="236" spans="1:6" ht="16.5" customHeight="1">
      <c r="A236" s="10"/>
      <c r="B236" s="11"/>
      <c r="C236" s="5" t="s">
        <v>8</v>
      </c>
      <c r="D236" s="19">
        <f t="shared" si="3"/>
        <v>12.505</v>
      </c>
      <c r="E236" s="21">
        <f>2.404+10.101</f>
        <v>12.505</v>
      </c>
      <c r="F236" s="20"/>
    </row>
    <row r="237" spans="1:6" ht="16.5" customHeight="1">
      <c r="A237" s="10" t="s">
        <v>240</v>
      </c>
      <c r="B237" s="11" t="s">
        <v>241</v>
      </c>
      <c r="C237" s="5" t="s">
        <v>11</v>
      </c>
      <c r="D237" s="19">
        <f aca="true" t="shared" si="4" ref="D237:D300">E237+F237</f>
        <v>0.0025</v>
      </c>
      <c r="E237" s="21">
        <v>0.0025</v>
      </c>
      <c r="F237" s="20"/>
    </row>
    <row r="238" spans="1:6" ht="16.5" customHeight="1">
      <c r="A238" s="10"/>
      <c r="B238" s="11"/>
      <c r="C238" s="5" t="s">
        <v>8</v>
      </c>
      <c r="D238" s="19">
        <f t="shared" si="4"/>
        <v>2.004</v>
      </c>
      <c r="E238" s="21">
        <v>2.004</v>
      </c>
      <c r="F238" s="20"/>
    </row>
    <row r="239" spans="1:6" ht="16.5" customHeight="1">
      <c r="A239" s="10" t="s">
        <v>242</v>
      </c>
      <c r="B239" s="11" t="s">
        <v>243</v>
      </c>
      <c r="C239" s="5" t="s">
        <v>11</v>
      </c>
      <c r="D239" s="19">
        <f t="shared" si="4"/>
        <v>0.039</v>
      </c>
      <c r="E239" s="20">
        <v>0.039</v>
      </c>
      <c r="F239" s="20"/>
    </row>
    <row r="240" spans="1:6" ht="16.5" customHeight="1">
      <c r="A240" s="10"/>
      <c r="B240" s="11"/>
      <c r="C240" s="5" t="s">
        <v>8</v>
      </c>
      <c r="D240" s="19">
        <f t="shared" si="4"/>
        <v>31.267</v>
      </c>
      <c r="E240" s="20">
        <v>31.267</v>
      </c>
      <c r="F240" s="20"/>
    </row>
    <row r="241" spans="1:6" ht="16.5" customHeight="1">
      <c r="A241" s="10" t="s">
        <v>244</v>
      </c>
      <c r="B241" s="11" t="s">
        <v>245</v>
      </c>
      <c r="C241" s="5" t="s">
        <v>11</v>
      </c>
      <c r="D241" s="19">
        <f t="shared" si="4"/>
        <v>0.01</v>
      </c>
      <c r="E241" s="21">
        <v>0.01</v>
      </c>
      <c r="F241" s="20"/>
    </row>
    <row r="242" spans="1:6" ht="16.5" customHeight="1">
      <c r="A242" s="10"/>
      <c r="B242" s="11"/>
      <c r="C242" s="5" t="s">
        <v>8</v>
      </c>
      <c r="D242" s="19">
        <f t="shared" si="4"/>
        <v>8.017</v>
      </c>
      <c r="E242" s="21">
        <v>8.017</v>
      </c>
      <c r="F242" s="20"/>
    </row>
    <row r="243" spans="1:6" ht="16.5" customHeight="1">
      <c r="A243" s="10" t="s">
        <v>246</v>
      </c>
      <c r="B243" s="11" t="s">
        <v>247</v>
      </c>
      <c r="C243" s="5" t="s">
        <v>11</v>
      </c>
      <c r="D243" s="19">
        <f t="shared" si="4"/>
        <v>0.01</v>
      </c>
      <c r="E243" s="21">
        <v>0.01</v>
      </c>
      <c r="F243" s="20"/>
    </row>
    <row r="244" spans="1:6" ht="16.5" customHeight="1">
      <c r="A244" s="10"/>
      <c r="B244" s="11"/>
      <c r="C244" s="5" t="s">
        <v>8</v>
      </c>
      <c r="D244" s="19">
        <f t="shared" si="4"/>
        <v>1.234</v>
      </c>
      <c r="E244" s="21">
        <v>1.234</v>
      </c>
      <c r="F244" s="20"/>
    </row>
    <row r="245" spans="1:6" ht="16.5" customHeight="1">
      <c r="A245" s="10" t="s">
        <v>248</v>
      </c>
      <c r="B245" s="11" t="s">
        <v>249</v>
      </c>
      <c r="C245" s="5" t="s">
        <v>11</v>
      </c>
      <c r="D245" s="19">
        <f t="shared" si="4"/>
        <v>0.02</v>
      </c>
      <c r="E245" s="20">
        <v>0.02</v>
      </c>
      <c r="F245" s="20"/>
    </row>
    <row r="246" spans="1:6" ht="16.5" customHeight="1">
      <c r="A246" s="10"/>
      <c r="B246" s="11"/>
      <c r="C246" s="5" t="s">
        <v>8</v>
      </c>
      <c r="D246" s="19">
        <f t="shared" si="4"/>
        <v>2.469</v>
      </c>
      <c r="E246" s="20">
        <v>2.469</v>
      </c>
      <c r="F246" s="20"/>
    </row>
    <row r="247" spans="1:6" ht="16.5" customHeight="1">
      <c r="A247" s="10" t="s">
        <v>250</v>
      </c>
      <c r="B247" s="11" t="s">
        <v>251</v>
      </c>
      <c r="C247" s="5" t="s">
        <v>11</v>
      </c>
      <c r="D247" s="19">
        <f t="shared" si="4"/>
        <v>0.01</v>
      </c>
      <c r="E247" s="21">
        <v>0.01</v>
      </c>
      <c r="F247" s="20"/>
    </row>
    <row r="248" spans="1:6" ht="16.5" customHeight="1">
      <c r="A248" s="10"/>
      <c r="B248" s="11"/>
      <c r="C248" s="5" t="s">
        <v>8</v>
      </c>
      <c r="D248" s="19">
        <f t="shared" si="4"/>
        <v>1.234</v>
      </c>
      <c r="E248" s="21">
        <v>1.234</v>
      </c>
      <c r="F248" s="20"/>
    </row>
    <row r="249" spans="1:6" ht="16.5" customHeight="1">
      <c r="A249" s="10" t="s">
        <v>252</v>
      </c>
      <c r="B249" s="11" t="s">
        <v>253</v>
      </c>
      <c r="C249" s="5" t="s">
        <v>11</v>
      </c>
      <c r="D249" s="19">
        <f t="shared" si="4"/>
        <v>0.01</v>
      </c>
      <c r="E249" s="20">
        <v>0.01</v>
      </c>
      <c r="F249" s="20"/>
    </row>
    <row r="250" spans="1:6" ht="16.5" customHeight="1">
      <c r="A250" s="10"/>
      <c r="B250" s="11"/>
      <c r="C250" s="5" t="s">
        <v>8</v>
      </c>
      <c r="D250" s="19">
        <f t="shared" si="4"/>
        <v>1.234</v>
      </c>
      <c r="E250" s="20">
        <v>1.234</v>
      </c>
      <c r="F250" s="20"/>
    </row>
    <row r="251" spans="1:6" ht="16.5" customHeight="1">
      <c r="A251" s="10" t="s">
        <v>254</v>
      </c>
      <c r="B251" s="11" t="s">
        <v>255</v>
      </c>
      <c r="C251" s="5" t="s">
        <v>11</v>
      </c>
      <c r="D251" s="19">
        <f t="shared" si="4"/>
        <v>0.01</v>
      </c>
      <c r="E251" s="21">
        <v>0.01</v>
      </c>
      <c r="F251" s="20"/>
    </row>
    <row r="252" spans="1:6" ht="16.5" customHeight="1">
      <c r="A252" s="10"/>
      <c r="B252" s="11"/>
      <c r="C252" s="5" t="s">
        <v>8</v>
      </c>
      <c r="D252" s="19">
        <f t="shared" si="4"/>
        <v>1.234</v>
      </c>
      <c r="E252" s="21">
        <v>1.234</v>
      </c>
      <c r="F252" s="20"/>
    </row>
    <row r="253" spans="1:6" ht="16.5" customHeight="1">
      <c r="A253" s="10" t="s">
        <v>256</v>
      </c>
      <c r="B253" s="11" t="s">
        <v>257</v>
      </c>
      <c r="C253" s="5" t="s">
        <v>11</v>
      </c>
      <c r="D253" s="19">
        <f t="shared" si="4"/>
        <v>0.025</v>
      </c>
      <c r="E253" s="21">
        <v>0.025</v>
      </c>
      <c r="F253" s="20"/>
    </row>
    <row r="254" spans="1:6" ht="16.5" customHeight="1">
      <c r="A254" s="10"/>
      <c r="B254" s="11"/>
      <c r="C254" s="5" t="s">
        <v>8</v>
      </c>
      <c r="D254" s="19">
        <f t="shared" si="4"/>
        <v>6.476</v>
      </c>
      <c r="E254" s="21">
        <v>6.476</v>
      </c>
      <c r="F254" s="20"/>
    </row>
    <row r="255" spans="1:6" ht="16.5" customHeight="1">
      <c r="A255" s="10" t="s">
        <v>258</v>
      </c>
      <c r="B255" s="11" t="s">
        <v>259</v>
      </c>
      <c r="C255" s="5" t="s">
        <v>11</v>
      </c>
      <c r="D255" s="19">
        <f t="shared" si="4"/>
        <v>0.015</v>
      </c>
      <c r="E255" s="21">
        <v>0.015</v>
      </c>
      <c r="F255" s="20"/>
    </row>
    <row r="256" spans="1:6" ht="16.5" customHeight="1">
      <c r="A256" s="10"/>
      <c r="B256" s="11"/>
      <c r="C256" s="5" t="s">
        <v>8</v>
      </c>
      <c r="D256" s="19">
        <f t="shared" si="4"/>
        <v>8.633</v>
      </c>
      <c r="E256" s="21">
        <v>8.633</v>
      </c>
      <c r="F256" s="20"/>
    </row>
    <row r="257" spans="1:6" ht="16.5" customHeight="1">
      <c r="A257" s="10" t="s">
        <v>260</v>
      </c>
      <c r="B257" s="11" t="s">
        <v>261</v>
      </c>
      <c r="C257" s="5" t="s">
        <v>11</v>
      </c>
      <c r="D257" s="19">
        <f t="shared" si="4"/>
        <v>0.01</v>
      </c>
      <c r="E257" s="21">
        <v>0.01</v>
      </c>
      <c r="F257" s="20"/>
    </row>
    <row r="258" spans="1:6" ht="16.5" customHeight="1">
      <c r="A258" s="10"/>
      <c r="B258" s="11"/>
      <c r="C258" s="5" t="s">
        <v>8</v>
      </c>
      <c r="D258" s="19">
        <f t="shared" si="4"/>
        <v>9.251</v>
      </c>
      <c r="E258" s="21">
        <v>9.251</v>
      </c>
      <c r="F258" s="20"/>
    </row>
    <row r="259" spans="1:6" ht="16.5" customHeight="1">
      <c r="A259" s="10" t="s">
        <v>262</v>
      </c>
      <c r="B259" s="11" t="s">
        <v>263</v>
      </c>
      <c r="C259" s="5" t="s">
        <v>11</v>
      </c>
      <c r="D259" s="19">
        <f t="shared" si="4"/>
        <v>0.03</v>
      </c>
      <c r="E259" s="20"/>
      <c r="F259" s="21">
        <v>0.03</v>
      </c>
    </row>
    <row r="260" spans="1:6" ht="16.5" customHeight="1">
      <c r="A260" s="10"/>
      <c r="B260" s="11"/>
      <c r="C260" s="5" t="s">
        <v>8</v>
      </c>
      <c r="D260" s="19">
        <f t="shared" si="4"/>
        <v>4.298</v>
      </c>
      <c r="E260" s="20"/>
      <c r="F260" s="21">
        <v>4.298</v>
      </c>
    </row>
    <row r="261" spans="1:6" ht="16.5" customHeight="1">
      <c r="A261" s="10" t="s">
        <v>264</v>
      </c>
      <c r="B261" s="11" t="s">
        <v>265</v>
      </c>
      <c r="C261" s="5" t="s">
        <v>11</v>
      </c>
      <c r="D261" s="19">
        <f t="shared" si="4"/>
        <v>0.01</v>
      </c>
      <c r="E261" s="21">
        <v>0.01</v>
      </c>
      <c r="F261" s="20"/>
    </row>
    <row r="262" spans="1:6" ht="16.5" customHeight="1">
      <c r="A262" s="10"/>
      <c r="B262" s="11"/>
      <c r="C262" s="5" t="s">
        <v>8</v>
      </c>
      <c r="D262" s="19">
        <f t="shared" si="4"/>
        <v>9.251</v>
      </c>
      <c r="E262" s="21">
        <v>9.251</v>
      </c>
      <c r="F262" s="20"/>
    </row>
    <row r="263" spans="1:6" ht="16.5" customHeight="1">
      <c r="A263" s="10" t="s">
        <v>266</v>
      </c>
      <c r="B263" s="11" t="s">
        <v>267</v>
      </c>
      <c r="C263" s="5" t="s">
        <v>11</v>
      </c>
      <c r="D263" s="19">
        <f t="shared" si="4"/>
        <v>0.024</v>
      </c>
      <c r="E263" s="21">
        <f>0.018+0.006</f>
        <v>0.024</v>
      </c>
      <c r="F263" s="20"/>
    </row>
    <row r="264" spans="1:6" ht="16.5" customHeight="1">
      <c r="A264" s="10"/>
      <c r="B264" s="11"/>
      <c r="C264" s="5" t="s">
        <v>8</v>
      </c>
      <c r="D264" s="19">
        <f t="shared" si="4"/>
        <v>9.065999999999999</v>
      </c>
      <c r="E264" s="21">
        <f>4.256+4.81</f>
        <v>9.065999999999999</v>
      </c>
      <c r="F264" s="20"/>
    </row>
    <row r="265" spans="1:6" ht="16.5" customHeight="1">
      <c r="A265" s="10" t="s">
        <v>268</v>
      </c>
      <c r="B265" s="11" t="s">
        <v>269</v>
      </c>
      <c r="C265" s="5" t="s">
        <v>11</v>
      </c>
      <c r="D265" s="19">
        <f t="shared" si="4"/>
        <v>0.005</v>
      </c>
      <c r="E265" s="21">
        <v>0.005</v>
      </c>
      <c r="F265" s="20"/>
    </row>
    <row r="266" spans="1:6" ht="16.5" customHeight="1">
      <c r="A266" s="10"/>
      <c r="B266" s="11"/>
      <c r="C266" s="5" t="s">
        <v>8</v>
      </c>
      <c r="D266" s="19">
        <f t="shared" si="4"/>
        <v>4.007</v>
      </c>
      <c r="E266" s="21">
        <v>4.007</v>
      </c>
      <c r="F266" s="20"/>
    </row>
    <row r="267" spans="1:6" ht="16.5" customHeight="1">
      <c r="A267" s="10" t="s">
        <v>270</v>
      </c>
      <c r="B267" s="11" t="s">
        <v>271</v>
      </c>
      <c r="C267" s="5" t="s">
        <v>11</v>
      </c>
      <c r="D267" s="19">
        <f t="shared" si="4"/>
        <v>0.02</v>
      </c>
      <c r="E267" s="21">
        <v>0.02</v>
      </c>
      <c r="F267" s="20"/>
    </row>
    <row r="268" spans="1:6" ht="16.5" customHeight="1">
      <c r="A268" s="10"/>
      <c r="B268" s="11"/>
      <c r="C268" s="5" t="s">
        <v>8</v>
      </c>
      <c r="D268" s="19">
        <f t="shared" si="4"/>
        <v>2.469</v>
      </c>
      <c r="E268" s="21">
        <v>2.469</v>
      </c>
      <c r="F268" s="20"/>
    </row>
    <row r="269" spans="1:6" ht="16.5" customHeight="1">
      <c r="A269" s="10" t="s">
        <v>272</v>
      </c>
      <c r="B269" s="11" t="s">
        <v>273</v>
      </c>
      <c r="C269" s="5" t="s">
        <v>11</v>
      </c>
      <c r="D269" s="19">
        <f t="shared" si="4"/>
        <v>0.005</v>
      </c>
      <c r="E269" s="21">
        <v>0.005</v>
      </c>
      <c r="F269" s="20"/>
    </row>
    <row r="270" spans="1:6" ht="16.5" customHeight="1">
      <c r="A270" s="10"/>
      <c r="B270" s="11"/>
      <c r="C270" s="5" t="s">
        <v>8</v>
      </c>
      <c r="D270" s="19">
        <f t="shared" si="4"/>
        <v>0.617</v>
      </c>
      <c r="E270" s="21">
        <v>0.617</v>
      </c>
      <c r="F270" s="20"/>
    </row>
    <row r="271" spans="1:6" ht="16.5" customHeight="1">
      <c r="A271" s="10" t="s">
        <v>274</v>
      </c>
      <c r="B271" s="11" t="s">
        <v>275</v>
      </c>
      <c r="C271" s="5" t="s">
        <v>11</v>
      </c>
      <c r="D271" s="19">
        <f t="shared" si="4"/>
        <v>0.01</v>
      </c>
      <c r="E271" s="20"/>
      <c r="F271" s="21">
        <v>0.01</v>
      </c>
    </row>
    <row r="272" spans="1:6" ht="16.5" customHeight="1">
      <c r="A272" s="10"/>
      <c r="B272" s="11"/>
      <c r="C272" s="5" t="s">
        <v>8</v>
      </c>
      <c r="D272" s="19">
        <f t="shared" si="4"/>
        <v>8.812</v>
      </c>
      <c r="E272" s="20"/>
      <c r="F272" s="21">
        <v>8.812</v>
      </c>
    </row>
    <row r="273" spans="1:6" ht="16.5" customHeight="1">
      <c r="A273" s="10" t="s">
        <v>276</v>
      </c>
      <c r="B273" s="11" t="s">
        <v>277</v>
      </c>
      <c r="C273" s="5" t="s">
        <v>11</v>
      </c>
      <c r="D273" s="19">
        <f t="shared" si="4"/>
        <v>0.015</v>
      </c>
      <c r="E273" s="21">
        <v>0.015</v>
      </c>
      <c r="F273" s="20"/>
    </row>
    <row r="274" spans="1:6" ht="16.5" customHeight="1">
      <c r="A274" s="10"/>
      <c r="B274" s="11"/>
      <c r="C274" s="5" t="s">
        <v>8</v>
      </c>
      <c r="D274" s="19">
        <f t="shared" si="4"/>
        <v>1.851</v>
      </c>
      <c r="E274" s="21">
        <v>1.851</v>
      </c>
      <c r="F274" s="20"/>
    </row>
    <row r="275" spans="1:6" ht="16.5" customHeight="1">
      <c r="A275" s="10" t="s">
        <v>278</v>
      </c>
      <c r="B275" s="11" t="s">
        <v>279</v>
      </c>
      <c r="C275" s="5" t="s">
        <v>11</v>
      </c>
      <c r="D275" s="19">
        <f t="shared" si="4"/>
        <v>0.1</v>
      </c>
      <c r="E275" s="20"/>
      <c r="F275" s="21">
        <v>0.1</v>
      </c>
    </row>
    <row r="276" spans="1:6" ht="16.5" customHeight="1">
      <c r="A276" s="10"/>
      <c r="B276" s="11"/>
      <c r="C276" s="5" t="s">
        <v>8</v>
      </c>
      <c r="D276" s="19">
        <f t="shared" si="4"/>
        <v>88.124</v>
      </c>
      <c r="E276" s="20"/>
      <c r="F276" s="21">
        <v>88.124</v>
      </c>
    </row>
    <row r="277" spans="1:6" ht="16.5" customHeight="1">
      <c r="A277" s="10" t="s">
        <v>280</v>
      </c>
      <c r="B277" s="11" t="s">
        <v>281</v>
      </c>
      <c r="C277" s="5" t="s">
        <v>11</v>
      </c>
      <c r="D277" s="19">
        <f t="shared" si="4"/>
        <v>0.02</v>
      </c>
      <c r="E277" s="21">
        <v>0.02</v>
      </c>
      <c r="F277" s="20"/>
    </row>
    <row r="278" spans="1:6" ht="16.5" customHeight="1">
      <c r="A278" s="10"/>
      <c r="B278" s="11"/>
      <c r="C278" s="5" t="s">
        <v>8</v>
      </c>
      <c r="D278" s="19">
        <f t="shared" si="4"/>
        <v>16.526</v>
      </c>
      <c r="E278" s="21">
        <v>16.526</v>
      </c>
      <c r="F278" s="20"/>
    </row>
    <row r="279" spans="1:6" ht="16.5" customHeight="1">
      <c r="A279" s="10" t="s">
        <v>282</v>
      </c>
      <c r="B279" s="11" t="s">
        <v>283</v>
      </c>
      <c r="C279" s="5" t="s">
        <v>11</v>
      </c>
      <c r="D279" s="19">
        <f t="shared" si="4"/>
        <v>0.03</v>
      </c>
      <c r="E279" s="21">
        <v>0.03</v>
      </c>
      <c r="F279" s="20"/>
    </row>
    <row r="280" spans="1:6" ht="16.5" customHeight="1">
      <c r="A280" s="10"/>
      <c r="B280" s="11"/>
      <c r="C280" s="5" t="s">
        <v>8</v>
      </c>
      <c r="D280" s="19">
        <f t="shared" si="4"/>
        <v>17.267</v>
      </c>
      <c r="E280" s="21">
        <v>17.267</v>
      </c>
      <c r="F280" s="20"/>
    </row>
    <row r="281" spans="1:6" ht="16.5" customHeight="1">
      <c r="A281" s="10" t="s">
        <v>284</v>
      </c>
      <c r="B281" s="11" t="s">
        <v>285</v>
      </c>
      <c r="C281" s="5" t="s">
        <v>11</v>
      </c>
      <c r="D281" s="19">
        <f t="shared" si="4"/>
        <v>0.018</v>
      </c>
      <c r="E281" s="21">
        <v>0.018</v>
      </c>
      <c r="F281" s="20"/>
    </row>
    <row r="282" spans="1:6" ht="16.5" customHeight="1">
      <c r="A282" s="10"/>
      <c r="B282" s="11"/>
      <c r="C282" s="5" t="s">
        <v>8</v>
      </c>
      <c r="D282" s="19">
        <f t="shared" si="4"/>
        <v>21.093</v>
      </c>
      <c r="E282" s="21">
        <v>21.093</v>
      </c>
      <c r="F282" s="20"/>
    </row>
    <row r="283" spans="1:6" ht="16.5" customHeight="1">
      <c r="A283" s="10" t="s">
        <v>286</v>
      </c>
      <c r="B283" s="11" t="s">
        <v>287</v>
      </c>
      <c r="C283" s="5" t="s">
        <v>11</v>
      </c>
      <c r="D283" s="19">
        <f t="shared" si="4"/>
        <v>0.015</v>
      </c>
      <c r="E283" s="21">
        <v>0.015</v>
      </c>
      <c r="F283" s="20"/>
    </row>
    <row r="284" spans="1:6" ht="16.5" customHeight="1">
      <c r="A284" s="10"/>
      <c r="B284" s="11"/>
      <c r="C284" s="5" t="s">
        <v>8</v>
      </c>
      <c r="D284" s="19">
        <f t="shared" si="4"/>
        <v>1.851</v>
      </c>
      <c r="E284" s="21">
        <v>1.851</v>
      </c>
      <c r="F284" s="20"/>
    </row>
    <row r="285" spans="1:6" ht="16.5" customHeight="1">
      <c r="A285" s="10" t="s">
        <v>288</v>
      </c>
      <c r="B285" s="11" t="s">
        <v>289</v>
      </c>
      <c r="C285" s="5" t="s">
        <v>11</v>
      </c>
      <c r="D285" s="19">
        <f t="shared" si="4"/>
        <v>0.022</v>
      </c>
      <c r="E285" s="21">
        <v>0.022</v>
      </c>
      <c r="F285" s="20"/>
    </row>
    <row r="286" spans="1:6" ht="16.5" customHeight="1">
      <c r="A286" s="10"/>
      <c r="B286" s="11"/>
      <c r="C286" s="5" t="s">
        <v>8</v>
      </c>
      <c r="D286" s="19">
        <f t="shared" si="4"/>
        <v>17.637</v>
      </c>
      <c r="E286" s="21">
        <v>17.637</v>
      </c>
      <c r="F286" s="20"/>
    </row>
    <row r="287" spans="1:6" ht="16.5" customHeight="1">
      <c r="A287" s="10" t="s">
        <v>290</v>
      </c>
      <c r="B287" s="11" t="s">
        <v>291</v>
      </c>
      <c r="C287" s="5" t="s">
        <v>11</v>
      </c>
      <c r="D287" s="19">
        <f t="shared" si="4"/>
        <v>0.002</v>
      </c>
      <c r="E287" s="21">
        <v>0.002</v>
      </c>
      <c r="F287" s="20"/>
    </row>
    <row r="288" spans="1:6" ht="16.5" customHeight="1">
      <c r="A288" s="10"/>
      <c r="B288" s="11"/>
      <c r="C288" s="5" t="s">
        <v>8</v>
      </c>
      <c r="D288" s="19">
        <f t="shared" si="4"/>
        <v>1.603</v>
      </c>
      <c r="E288" s="21">
        <v>1.603</v>
      </c>
      <c r="F288" s="20"/>
    </row>
    <row r="289" spans="1:6" ht="16.5" customHeight="1">
      <c r="A289" s="10" t="s">
        <v>292</v>
      </c>
      <c r="B289" s="11" t="s">
        <v>293</v>
      </c>
      <c r="C289" s="5" t="s">
        <v>11</v>
      </c>
      <c r="D289" s="19">
        <f t="shared" si="4"/>
        <v>0.01</v>
      </c>
      <c r="E289" s="21">
        <v>0.01</v>
      </c>
      <c r="F289" s="20"/>
    </row>
    <row r="290" spans="1:6" ht="16.5" customHeight="1">
      <c r="A290" s="10"/>
      <c r="B290" s="11"/>
      <c r="C290" s="5" t="s">
        <v>8</v>
      </c>
      <c r="D290" s="19">
        <f t="shared" si="4"/>
        <v>1.234</v>
      </c>
      <c r="E290" s="21">
        <v>1.234</v>
      </c>
      <c r="F290" s="20"/>
    </row>
    <row r="291" spans="1:6" ht="16.5" customHeight="1">
      <c r="A291" s="10" t="s">
        <v>294</v>
      </c>
      <c r="B291" s="11" t="s">
        <v>295</v>
      </c>
      <c r="C291" s="5" t="s">
        <v>11</v>
      </c>
      <c r="D291" s="19">
        <f t="shared" si="4"/>
        <v>0.002</v>
      </c>
      <c r="E291" s="21">
        <v>0.002</v>
      </c>
      <c r="F291" s="20"/>
    </row>
    <row r="292" spans="1:6" ht="16.5" customHeight="1">
      <c r="A292" s="10"/>
      <c r="B292" s="11"/>
      <c r="C292" s="5" t="s">
        <v>8</v>
      </c>
      <c r="D292" s="19">
        <f t="shared" si="4"/>
        <v>0.247</v>
      </c>
      <c r="E292" s="21">
        <v>0.247</v>
      </c>
      <c r="F292" s="20"/>
    </row>
    <row r="293" spans="1:6" ht="16.5" customHeight="1">
      <c r="A293" s="10" t="s">
        <v>296</v>
      </c>
      <c r="B293" s="11" t="s">
        <v>297</v>
      </c>
      <c r="C293" s="5" t="s">
        <v>11</v>
      </c>
      <c r="D293" s="19">
        <f t="shared" si="4"/>
        <v>0.025</v>
      </c>
      <c r="E293" s="21">
        <v>0.025</v>
      </c>
      <c r="F293" s="20"/>
    </row>
    <row r="294" spans="1:6" ht="16.5" customHeight="1">
      <c r="A294" s="10"/>
      <c r="B294" s="11"/>
      <c r="C294" s="5" t="s">
        <v>8</v>
      </c>
      <c r="D294" s="19">
        <f t="shared" si="4"/>
        <v>3.086</v>
      </c>
      <c r="E294" s="21">
        <v>3.086</v>
      </c>
      <c r="F294" s="20"/>
    </row>
    <row r="295" spans="1:6" ht="16.5" customHeight="1">
      <c r="A295" s="10" t="s">
        <v>298</v>
      </c>
      <c r="B295" s="11" t="s">
        <v>299</v>
      </c>
      <c r="C295" s="5" t="s">
        <v>11</v>
      </c>
      <c r="D295" s="19">
        <f t="shared" si="4"/>
        <v>0.009000000000000001</v>
      </c>
      <c r="E295" s="21">
        <f>0.001+0.003</f>
        <v>0.004</v>
      </c>
      <c r="F295" s="21">
        <f>0.005</f>
        <v>0.005</v>
      </c>
    </row>
    <row r="296" spans="1:6" ht="16.5" customHeight="1">
      <c r="A296" s="10"/>
      <c r="B296" s="11"/>
      <c r="C296" s="5" t="s">
        <v>8</v>
      </c>
      <c r="D296" s="19">
        <f t="shared" si="4"/>
        <v>7.6129999999999995</v>
      </c>
      <c r="E296" s="21">
        <f>0.802+2.405</f>
        <v>3.207</v>
      </c>
      <c r="F296" s="21">
        <f>4.406</f>
        <v>4.406</v>
      </c>
    </row>
    <row r="297" spans="1:6" ht="16.5" customHeight="1">
      <c r="A297" s="10" t="s">
        <v>300</v>
      </c>
      <c r="B297" s="11" t="s">
        <v>301</v>
      </c>
      <c r="C297" s="5" t="s">
        <v>11</v>
      </c>
      <c r="D297" s="19">
        <f t="shared" si="4"/>
        <v>0.009</v>
      </c>
      <c r="E297" s="21">
        <v>0.009</v>
      </c>
      <c r="F297" s="20"/>
    </row>
    <row r="298" spans="1:6" ht="16.5" customHeight="1">
      <c r="A298" s="10"/>
      <c r="B298" s="11"/>
      <c r="C298" s="5" t="s">
        <v>8</v>
      </c>
      <c r="D298" s="19">
        <f t="shared" si="4"/>
        <v>7.215</v>
      </c>
      <c r="E298" s="21">
        <v>7.215</v>
      </c>
      <c r="F298" s="20"/>
    </row>
    <row r="299" spans="1:6" ht="16.5" customHeight="1">
      <c r="A299" s="10" t="s">
        <v>302</v>
      </c>
      <c r="B299" s="11" t="s">
        <v>303</v>
      </c>
      <c r="C299" s="5" t="s">
        <v>11</v>
      </c>
      <c r="D299" s="19">
        <f t="shared" si="4"/>
        <v>0.009</v>
      </c>
      <c r="E299" s="21">
        <v>0.009</v>
      </c>
      <c r="F299" s="20"/>
    </row>
    <row r="300" spans="1:6" ht="16.5" customHeight="1">
      <c r="A300" s="10"/>
      <c r="B300" s="11"/>
      <c r="C300" s="5" t="s">
        <v>8</v>
      </c>
      <c r="D300" s="19">
        <f t="shared" si="4"/>
        <v>7.215</v>
      </c>
      <c r="E300" s="21">
        <v>7.215</v>
      </c>
      <c r="F300" s="20"/>
    </row>
    <row r="301" spans="1:6" ht="16.5" customHeight="1">
      <c r="A301" s="10" t="s">
        <v>304</v>
      </c>
      <c r="B301" s="11" t="s">
        <v>305</v>
      </c>
      <c r="C301" s="5" t="s">
        <v>11</v>
      </c>
      <c r="D301" s="19">
        <f aca="true" t="shared" si="5" ref="D301:D320">E301+F301</f>
        <v>0.015</v>
      </c>
      <c r="E301" s="21">
        <v>0.015</v>
      </c>
      <c r="F301" s="20"/>
    </row>
    <row r="302" spans="1:6" ht="16.5" customHeight="1">
      <c r="A302" s="10"/>
      <c r="B302" s="11"/>
      <c r="C302" s="5" t="s">
        <v>8</v>
      </c>
      <c r="D302" s="19">
        <f t="shared" si="5"/>
        <v>1.851</v>
      </c>
      <c r="E302" s="21">
        <v>1.851</v>
      </c>
      <c r="F302" s="20"/>
    </row>
    <row r="303" spans="1:6" ht="16.5" customHeight="1">
      <c r="A303" s="10" t="s">
        <v>306</v>
      </c>
      <c r="B303" s="11" t="s">
        <v>307</v>
      </c>
      <c r="C303" s="5" t="s">
        <v>11</v>
      </c>
      <c r="D303" s="19">
        <f t="shared" si="5"/>
        <v>0.025</v>
      </c>
      <c r="E303" s="21">
        <v>0.025</v>
      </c>
      <c r="F303" s="20"/>
    </row>
    <row r="304" spans="1:6" ht="16.5" customHeight="1">
      <c r="A304" s="10"/>
      <c r="B304" s="11"/>
      <c r="C304" s="5" t="s">
        <v>8</v>
      </c>
      <c r="D304" s="19">
        <f t="shared" si="5"/>
        <v>3.086</v>
      </c>
      <c r="E304" s="21">
        <v>3.086</v>
      </c>
      <c r="F304" s="20"/>
    </row>
    <row r="305" spans="1:6" ht="16.5" customHeight="1">
      <c r="A305" s="10" t="s">
        <v>308</v>
      </c>
      <c r="B305" s="11" t="s">
        <v>309</v>
      </c>
      <c r="C305" s="5" t="s">
        <v>11</v>
      </c>
      <c r="D305" s="19">
        <f t="shared" si="5"/>
        <v>0.02</v>
      </c>
      <c r="E305" s="21">
        <v>0.02</v>
      </c>
      <c r="F305" s="20"/>
    </row>
    <row r="306" spans="1:6" ht="16.5" customHeight="1">
      <c r="A306" s="10"/>
      <c r="B306" s="11"/>
      <c r="C306" s="5" t="s">
        <v>8</v>
      </c>
      <c r="D306" s="19">
        <f t="shared" si="5"/>
        <v>2.469</v>
      </c>
      <c r="E306" s="21">
        <v>2.469</v>
      </c>
      <c r="F306" s="20"/>
    </row>
    <row r="307" spans="1:6" ht="16.5" customHeight="1">
      <c r="A307" s="10" t="s">
        <v>310</v>
      </c>
      <c r="B307" s="11" t="s">
        <v>311</v>
      </c>
      <c r="C307" s="5" t="s">
        <v>11</v>
      </c>
      <c r="D307" s="19">
        <f t="shared" si="5"/>
        <v>0.02</v>
      </c>
      <c r="E307" s="21">
        <f>0.01</f>
        <v>0.01</v>
      </c>
      <c r="F307" s="21">
        <f>0.01</f>
        <v>0.01</v>
      </c>
    </row>
    <row r="308" spans="1:6" ht="16.5" customHeight="1">
      <c r="A308" s="10"/>
      <c r="B308" s="11"/>
      <c r="C308" s="5" t="s">
        <v>8</v>
      </c>
      <c r="D308" s="19">
        <f t="shared" si="5"/>
        <v>16.829</v>
      </c>
      <c r="E308" s="21">
        <f>8.017</f>
        <v>8.017</v>
      </c>
      <c r="F308" s="21">
        <f>8.812</f>
        <v>8.812</v>
      </c>
    </row>
    <row r="309" spans="1:6" ht="16.5" customHeight="1">
      <c r="A309" s="10" t="s">
        <v>312</v>
      </c>
      <c r="B309" s="11" t="s">
        <v>313</v>
      </c>
      <c r="C309" s="5" t="s">
        <v>11</v>
      </c>
      <c r="D309" s="19">
        <f t="shared" si="5"/>
        <v>0.04</v>
      </c>
      <c r="E309" s="21">
        <f>0.03</f>
        <v>0.03</v>
      </c>
      <c r="F309" s="21">
        <f>0.01</f>
        <v>0.01</v>
      </c>
    </row>
    <row r="310" spans="1:6" ht="16.5" customHeight="1">
      <c r="A310" s="10"/>
      <c r="B310" s="11"/>
      <c r="C310" s="5" t="s">
        <v>8</v>
      </c>
      <c r="D310" s="19">
        <f t="shared" si="5"/>
        <v>12.514999999999999</v>
      </c>
      <c r="E310" s="21">
        <f>3.703</f>
        <v>3.703</v>
      </c>
      <c r="F310" s="21">
        <f>8.812</f>
        <v>8.812</v>
      </c>
    </row>
    <row r="311" spans="1:6" ht="16.5" customHeight="1">
      <c r="A311" s="10" t="s">
        <v>314</v>
      </c>
      <c r="B311" s="11" t="s">
        <v>315</v>
      </c>
      <c r="C311" s="5" t="s">
        <v>11</v>
      </c>
      <c r="D311" s="19">
        <f t="shared" si="5"/>
        <v>0.0012</v>
      </c>
      <c r="E311" s="21">
        <v>0.0012</v>
      </c>
      <c r="F311" s="20"/>
    </row>
    <row r="312" spans="1:6" ht="16.5" customHeight="1">
      <c r="A312" s="10"/>
      <c r="B312" s="11"/>
      <c r="C312" s="5" t="s">
        <v>8</v>
      </c>
      <c r="D312" s="19">
        <f t="shared" si="5"/>
        <v>0.962</v>
      </c>
      <c r="E312" s="21">
        <v>0.962</v>
      </c>
      <c r="F312" s="20"/>
    </row>
    <row r="313" spans="1:6" ht="16.5" customHeight="1">
      <c r="A313" s="10" t="s">
        <v>316</v>
      </c>
      <c r="B313" s="11" t="s">
        <v>317</v>
      </c>
      <c r="C313" s="5" t="s">
        <v>11</v>
      </c>
      <c r="D313" s="19">
        <f t="shared" si="5"/>
        <v>0.02</v>
      </c>
      <c r="E313" s="21">
        <f>0.006+0.014</f>
        <v>0.02</v>
      </c>
      <c r="F313" s="20"/>
    </row>
    <row r="314" spans="1:6" ht="16.5" customHeight="1">
      <c r="A314" s="10"/>
      <c r="B314" s="11"/>
      <c r="C314" s="5" t="s">
        <v>8</v>
      </c>
      <c r="D314" s="19">
        <f t="shared" si="5"/>
        <v>16.034</v>
      </c>
      <c r="E314" s="21">
        <f>4.81+11.224</f>
        <v>16.034</v>
      </c>
      <c r="F314" s="20"/>
    </row>
    <row r="315" spans="1:6" ht="16.5" customHeight="1">
      <c r="A315" s="10" t="s">
        <v>318</v>
      </c>
      <c r="B315" s="11" t="s">
        <v>319</v>
      </c>
      <c r="C315" s="5" t="s">
        <v>11</v>
      </c>
      <c r="D315" s="19">
        <f t="shared" si="5"/>
        <v>0.002</v>
      </c>
      <c r="E315" s="21">
        <v>0.002</v>
      </c>
      <c r="F315" s="20"/>
    </row>
    <row r="316" spans="1:6" ht="16.5" customHeight="1">
      <c r="A316" s="10"/>
      <c r="B316" s="11"/>
      <c r="C316" s="5" t="s">
        <v>8</v>
      </c>
      <c r="D316" s="19">
        <f t="shared" si="5"/>
        <v>0.247</v>
      </c>
      <c r="E316" s="21">
        <v>0.247</v>
      </c>
      <c r="F316" s="20"/>
    </row>
    <row r="317" spans="1:6" ht="16.5" customHeight="1">
      <c r="A317" s="10" t="s">
        <v>320</v>
      </c>
      <c r="B317" s="11" t="s">
        <v>321</v>
      </c>
      <c r="C317" s="5" t="s">
        <v>11</v>
      </c>
      <c r="D317" s="19">
        <f t="shared" si="5"/>
        <v>0.020999999999999998</v>
      </c>
      <c r="E317" s="21">
        <f>0.008+0.013</f>
        <v>0.020999999999999998</v>
      </c>
      <c r="F317" s="20"/>
    </row>
    <row r="318" spans="1:6" ht="16.5" customHeight="1">
      <c r="A318" s="10"/>
      <c r="B318" s="11"/>
      <c r="C318" s="5" t="s">
        <v>8</v>
      </c>
      <c r="D318" s="19">
        <f t="shared" si="5"/>
        <v>11.33</v>
      </c>
      <c r="E318" s="21">
        <f>0.988+10.342</f>
        <v>11.33</v>
      </c>
      <c r="F318" s="20"/>
    </row>
    <row r="319" spans="1:6" ht="16.5" customHeight="1">
      <c r="A319" s="10" t="s">
        <v>322</v>
      </c>
      <c r="B319" s="11" t="s">
        <v>323</v>
      </c>
      <c r="C319" s="5" t="s">
        <v>11</v>
      </c>
      <c r="D319" s="19">
        <f t="shared" si="5"/>
        <v>0.05</v>
      </c>
      <c r="E319" s="21">
        <f>0.04</f>
        <v>0.04</v>
      </c>
      <c r="F319" s="21">
        <f>0.01</f>
        <v>0.01</v>
      </c>
    </row>
    <row r="320" spans="1:6" ht="16.5" customHeight="1">
      <c r="A320" s="10"/>
      <c r="B320" s="11"/>
      <c r="C320" s="5" t="s">
        <v>8</v>
      </c>
      <c r="D320" s="19">
        <f t="shared" si="5"/>
        <v>40.879999999999995</v>
      </c>
      <c r="E320" s="21">
        <f>32.068</f>
        <v>32.068</v>
      </c>
      <c r="F320" s="21">
        <f>8.812</f>
        <v>8.812</v>
      </c>
    </row>
  </sheetData>
  <mergeCells count="321">
    <mergeCell ref="D5:F5"/>
    <mergeCell ref="A7:A8"/>
    <mergeCell ref="B7:B8"/>
    <mergeCell ref="A3:F3"/>
    <mergeCell ref="A4:A6"/>
    <mergeCell ref="B4:B6"/>
    <mergeCell ref="C4:C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123:A124"/>
    <mergeCell ref="B123:B124"/>
    <mergeCell ref="A125:A126"/>
    <mergeCell ref="B125:B126"/>
    <mergeCell ref="A127:A128"/>
    <mergeCell ref="B127:B128"/>
    <mergeCell ref="A117:A118"/>
    <mergeCell ref="B117:B118"/>
    <mergeCell ref="A119:A120"/>
    <mergeCell ref="B119:B120"/>
    <mergeCell ref="A121:A122"/>
    <mergeCell ref="B121:B122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59:A160"/>
    <mergeCell ref="B159:B160"/>
    <mergeCell ref="A161:A162"/>
    <mergeCell ref="B161:B162"/>
    <mergeCell ref="A163:A164"/>
    <mergeCell ref="B163:B164"/>
    <mergeCell ref="A153:A154"/>
    <mergeCell ref="B153:B154"/>
    <mergeCell ref="A155:A156"/>
    <mergeCell ref="B155:B156"/>
    <mergeCell ref="A157:A158"/>
    <mergeCell ref="B157:B158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83:A184"/>
    <mergeCell ref="B183:B184"/>
    <mergeCell ref="A185:A186"/>
    <mergeCell ref="B185:B186"/>
    <mergeCell ref="A187:A188"/>
    <mergeCell ref="B187:B188"/>
    <mergeCell ref="A177:A178"/>
    <mergeCell ref="B177:B178"/>
    <mergeCell ref="A179:A180"/>
    <mergeCell ref="B179:B180"/>
    <mergeCell ref="A181:A182"/>
    <mergeCell ref="B181:B182"/>
    <mergeCell ref="A195:A196"/>
    <mergeCell ref="B195:B196"/>
    <mergeCell ref="A197:A198"/>
    <mergeCell ref="B197:B198"/>
    <mergeCell ref="A199:A200"/>
    <mergeCell ref="B199:B200"/>
    <mergeCell ref="A189:A190"/>
    <mergeCell ref="B189:B190"/>
    <mergeCell ref="A191:A192"/>
    <mergeCell ref="B191:B192"/>
    <mergeCell ref="A193:A194"/>
    <mergeCell ref="B193:B194"/>
    <mergeCell ref="A207:A208"/>
    <mergeCell ref="B207:B208"/>
    <mergeCell ref="A209:A210"/>
    <mergeCell ref="B209:B210"/>
    <mergeCell ref="A211:A212"/>
    <mergeCell ref="B211:B212"/>
    <mergeCell ref="A201:A202"/>
    <mergeCell ref="B201:B202"/>
    <mergeCell ref="A203:A204"/>
    <mergeCell ref="B203:B204"/>
    <mergeCell ref="A205:A206"/>
    <mergeCell ref="B205:B206"/>
    <mergeCell ref="A219:A220"/>
    <mergeCell ref="B219:B220"/>
    <mergeCell ref="A221:A222"/>
    <mergeCell ref="B221:B222"/>
    <mergeCell ref="A223:A224"/>
    <mergeCell ref="B223:B224"/>
    <mergeCell ref="A213:A214"/>
    <mergeCell ref="B213:B214"/>
    <mergeCell ref="A215:A216"/>
    <mergeCell ref="B215:B216"/>
    <mergeCell ref="A217:A218"/>
    <mergeCell ref="B217:B218"/>
    <mergeCell ref="A231:A232"/>
    <mergeCell ref="B231:B232"/>
    <mergeCell ref="A233:A234"/>
    <mergeCell ref="B233:B234"/>
    <mergeCell ref="A235:A236"/>
    <mergeCell ref="B235:B236"/>
    <mergeCell ref="A225:A226"/>
    <mergeCell ref="B225:B226"/>
    <mergeCell ref="A227:A228"/>
    <mergeCell ref="B227:B228"/>
    <mergeCell ref="A229:A230"/>
    <mergeCell ref="B229:B230"/>
    <mergeCell ref="A243:A244"/>
    <mergeCell ref="B243:B244"/>
    <mergeCell ref="A245:A246"/>
    <mergeCell ref="B245:B246"/>
    <mergeCell ref="A247:A248"/>
    <mergeCell ref="B247:B248"/>
    <mergeCell ref="A237:A238"/>
    <mergeCell ref="B237:B238"/>
    <mergeCell ref="A239:A240"/>
    <mergeCell ref="B239:B240"/>
    <mergeCell ref="A241:A242"/>
    <mergeCell ref="B241:B242"/>
    <mergeCell ref="A255:A256"/>
    <mergeCell ref="B255:B256"/>
    <mergeCell ref="A257:A258"/>
    <mergeCell ref="B257:B258"/>
    <mergeCell ref="A259:A260"/>
    <mergeCell ref="B259:B260"/>
    <mergeCell ref="A249:A250"/>
    <mergeCell ref="B249:B250"/>
    <mergeCell ref="A251:A252"/>
    <mergeCell ref="B251:B252"/>
    <mergeCell ref="A253:A254"/>
    <mergeCell ref="B253:B254"/>
    <mergeCell ref="A267:A268"/>
    <mergeCell ref="B267:B268"/>
    <mergeCell ref="A269:A270"/>
    <mergeCell ref="B269:B270"/>
    <mergeCell ref="A271:A272"/>
    <mergeCell ref="B271:B272"/>
    <mergeCell ref="A261:A262"/>
    <mergeCell ref="B261:B262"/>
    <mergeCell ref="A263:A264"/>
    <mergeCell ref="B263:B264"/>
    <mergeCell ref="A265:A266"/>
    <mergeCell ref="B265:B266"/>
    <mergeCell ref="A279:A280"/>
    <mergeCell ref="B279:B280"/>
    <mergeCell ref="A281:A282"/>
    <mergeCell ref="B281:B282"/>
    <mergeCell ref="A283:A284"/>
    <mergeCell ref="B283:B284"/>
    <mergeCell ref="A273:A274"/>
    <mergeCell ref="B273:B274"/>
    <mergeCell ref="A275:A276"/>
    <mergeCell ref="B275:B276"/>
    <mergeCell ref="A277:A278"/>
    <mergeCell ref="B277:B278"/>
    <mergeCell ref="A301:A302"/>
    <mergeCell ref="B301:B302"/>
    <mergeCell ref="A291:A292"/>
    <mergeCell ref="B291:B292"/>
    <mergeCell ref="A293:A294"/>
    <mergeCell ref="B293:B294"/>
    <mergeCell ref="A295:A296"/>
    <mergeCell ref="B295:B296"/>
    <mergeCell ref="A285:A286"/>
    <mergeCell ref="B285:B286"/>
    <mergeCell ref="A287:A288"/>
    <mergeCell ref="B287:B288"/>
    <mergeCell ref="A289:A290"/>
    <mergeCell ref="B289:B290"/>
    <mergeCell ref="A2:F2"/>
    <mergeCell ref="D4:F4"/>
    <mergeCell ref="A315:A316"/>
    <mergeCell ref="B315:B316"/>
    <mergeCell ref="A317:A318"/>
    <mergeCell ref="B317:B318"/>
    <mergeCell ref="A319:A320"/>
    <mergeCell ref="B319:B320"/>
    <mergeCell ref="A309:A310"/>
    <mergeCell ref="B309:B310"/>
    <mergeCell ref="A311:A312"/>
    <mergeCell ref="B311:B312"/>
    <mergeCell ref="A313:A314"/>
    <mergeCell ref="B313:B314"/>
    <mergeCell ref="A303:A304"/>
    <mergeCell ref="B303:B304"/>
    <mergeCell ref="A305:A306"/>
    <mergeCell ref="B305:B306"/>
    <mergeCell ref="A307:A308"/>
    <mergeCell ref="B307:B308"/>
    <mergeCell ref="A297:A298"/>
    <mergeCell ref="B297:B298"/>
    <mergeCell ref="A299:A300"/>
    <mergeCell ref="B299:B300"/>
  </mergeCells>
  <printOptions/>
  <pageMargins left="0.31496062992125984" right="0.3937007874015748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2015-01-27T13:26:31Z</dcterms:created>
  <dcterms:modified xsi:type="dcterms:W3CDTF">2015-01-28T13:23:38Z</dcterms:modified>
  <cp:category/>
  <cp:version/>
  <cp:contentType/>
  <cp:contentStatus/>
</cp:coreProperties>
</file>