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ремонт л.кл" sheetId="1" r:id="rId1"/>
  </sheets>
  <calcPr calcId="125725"/>
</workbook>
</file>

<file path=xl/calcChain.xml><?xml version="1.0" encoding="utf-8"?>
<calcChain xmlns="http://schemas.openxmlformats.org/spreadsheetml/2006/main">
  <c r="F390" i="1"/>
  <c r="D390" s="1"/>
  <c r="D389"/>
  <c r="F388"/>
  <c r="D388" s="1"/>
  <c r="D387"/>
  <c r="D386"/>
  <c r="D385"/>
  <c r="D384"/>
  <c r="D383"/>
  <c r="D382"/>
  <c r="E381"/>
  <c r="D381" s="1"/>
  <c r="D380"/>
  <c r="E379"/>
  <c r="D379" s="1"/>
  <c r="D378"/>
  <c r="D377"/>
  <c r="D376"/>
  <c r="D375"/>
  <c r="D374"/>
  <c r="D373"/>
  <c r="D372"/>
  <c r="D371"/>
  <c r="D370"/>
  <c r="D369"/>
  <c r="D368"/>
  <c r="D367"/>
  <c r="F366"/>
  <c r="D366" s="1"/>
  <c r="D365"/>
  <c r="F364"/>
  <c r="D364" s="1"/>
  <c r="F363"/>
  <c r="D363"/>
  <c r="D362"/>
  <c r="F361"/>
  <c r="D361" s="1"/>
  <c r="D360"/>
  <c r="D359"/>
  <c r="D358"/>
  <c r="D357"/>
  <c r="D356"/>
  <c r="D355"/>
  <c r="F354"/>
  <c r="D354"/>
  <c r="D353"/>
  <c r="F352"/>
  <c r="D352" s="1"/>
  <c r="D351"/>
  <c r="D350"/>
  <c r="D349"/>
  <c r="E348"/>
  <c r="D348" s="1"/>
  <c r="D347"/>
  <c r="E346"/>
  <c r="D346" s="1"/>
  <c r="D345"/>
  <c r="D344"/>
  <c r="D343"/>
  <c r="D342"/>
  <c r="D341"/>
  <c r="D340"/>
  <c r="D339"/>
  <c r="D338"/>
  <c r="D337"/>
  <c r="D336"/>
  <c r="D335"/>
  <c r="D334"/>
  <c r="F333"/>
  <c r="D333" s="1"/>
  <c r="D332"/>
  <c r="F331"/>
  <c r="D331" s="1"/>
  <c r="D330"/>
  <c r="D329"/>
  <c r="D328"/>
  <c r="D327"/>
  <c r="D326"/>
  <c r="D325"/>
  <c r="E324"/>
  <c r="D324" s="1"/>
  <c r="D323"/>
  <c r="E322"/>
  <c r="D322" s="1"/>
  <c r="E321"/>
  <c r="D321" s="1"/>
  <c r="D320"/>
  <c r="E319"/>
  <c r="D319" s="1"/>
  <c r="D318"/>
  <c r="D317"/>
  <c r="D316"/>
  <c r="F315"/>
  <c r="D315" s="1"/>
  <c r="D314"/>
  <c r="F313"/>
  <c r="D313" s="1"/>
  <c r="D312"/>
  <c r="D311"/>
  <c r="D310"/>
  <c r="E309"/>
  <c r="D309" s="1"/>
  <c r="D308"/>
  <c r="E307"/>
  <c r="D307" s="1"/>
  <c r="D306"/>
  <c r="D305"/>
  <c r="D304"/>
  <c r="F303"/>
  <c r="D303" s="1"/>
  <c r="D302"/>
  <c r="F301"/>
  <c r="D301" s="1"/>
  <c r="E300"/>
  <c r="D300" s="1"/>
  <c r="D299"/>
  <c r="E298"/>
  <c r="D298" s="1"/>
  <c r="F297"/>
  <c r="D297" s="1"/>
  <c r="D296"/>
  <c r="F295"/>
  <c r="D295" s="1"/>
  <c r="D294"/>
  <c r="D293"/>
  <c r="D292"/>
  <c r="D291"/>
  <c r="D290"/>
  <c r="D289"/>
  <c r="E288"/>
  <c r="D288" s="1"/>
  <c r="D287"/>
  <c r="E286"/>
  <c r="D286" s="1"/>
  <c r="D285"/>
  <c r="D284"/>
  <c r="D283"/>
  <c r="D282"/>
  <c r="D281"/>
  <c r="D280"/>
  <c r="D279"/>
  <c r="D278"/>
  <c r="D277"/>
  <c r="D276"/>
  <c r="D275"/>
  <c r="D274"/>
  <c r="F273"/>
  <c r="D273" s="1"/>
  <c r="D272"/>
  <c r="F271"/>
  <c r="D271"/>
  <c r="E270"/>
  <c r="D270"/>
  <c r="D269"/>
  <c r="E268"/>
  <c r="D268" s="1"/>
  <c r="F267"/>
  <c r="D267"/>
  <c r="D266"/>
  <c r="F265"/>
  <c r="D265" s="1"/>
  <c r="F264"/>
  <c r="D264" s="1"/>
  <c r="D263"/>
  <c r="F262"/>
  <c r="D262" s="1"/>
  <c r="D261"/>
  <c r="D260"/>
  <c r="D259"/>
  <c r="E258"/>
  <c r="D258"/>
  <c r="D257"/>
  <c r="E256"/>
  <c r="D256" s="1"/>
  <c r="F255"/>
  <c r="D255" s="1"/>
  <c r="D254"/>
  <c r="F253"/>
  <c r="D253"/>
  <c r="D252"/>
  <c r="D251"/>
  <c r="D250"/>
  <c r="D249"/>
  <c r="D248"/>
  <c r="D247"/>
  <c r="F246"/>
  <c r="D246"/>
  <c r="D245"/>
  <c r="F244"/>
  <c r="D244" s="1"/>
  <c r="E243"/>
  <c r="D243"/>
  <c r="D242"/>
  <c r="E241"/>
  <c r="D241" s="1"/>
  <c r="D240"/>
  <c r="D239"/>
  <c r="D238"/>
  <c r="F237"/>
  <c r="D237" s="1"/>
  <c r="D236"/>
  <c r="F235"/>
  <c r="D235" s="1"/>
  <c r="F234"/>
  <c r="D234" s="1"/>
  <c r="D233"/>
  <c r="F232"/>
  <c r="D232" s="1"/>
  <c r="F231"/>
  <c r="D231" s="1"/>
  <c r="D230"/>
  <c r="F229"/>
  <c r="D229" s="1"/>
  <c r="F228"/>
  <c r="D228" s="1"/>
  <c r="D227"/>
  <c r="F226"/>
  <c r="D226" s="1"/>
  <c r="F225"/>
  <c r="D225"/>
  <c r="D224"/>
  <c r="F223"/>
  <c r="D223" s="1"/>
  <c r="F222"/>
  <c r="D222" s="1"/>
  <c r="D221"/>
  <c r="F220"/>
  <c r="D220" s="1"/>
  <c r="F219"/>
  <c r="D219"/>
  <c r="D218"/>
  <c r="F217"/>
  <c r="D217" s="1"/>
  <c r="F216"/>
  <c r="D216" s="1"/>
  <c r="D215"/>
  <c r="F214"/>
  <c r="D214" s="1"/>
  <c r="E213"/>
  <c r="D213" s="1"/>
  <c r="D212"/>
  <c r="E211"/>
  <c r="D211" s="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0"/>
  <c r="D89"/>
  <c r="D88"/>
  <c r="D87"/>
  <c r="D86"/>
  <c r="D85"/>
  <c r="D84"/>
  <c r="D83"/>
  <c r="D82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F12"/>
  <c r="E12"/>
  <c r="D12" s="1"/>
  <c r="F11"/>
  <c r="E11"/>
  <c r="F10"/>
  <c r="E10"/>
  <c r="D10" l="1"/>
  <c r="D11"/>
</calcChain>
</file>

<file path=xl/sharedStrings.xml><?xml version="1.0" encoding="utf-8"?>
<sst xmlns="http://schemas.openxmlformats.org/spreadsheetml/2006/main" count="642" uniqueCount="267">
  <si>
    <t xml:space="preserve">Адресная пограмма текущего косметического ремонта  лестничных клеток </t>
  </si>
  <si>
    <t>по ООО "ЖКС №1 Василеостровского района" на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</si>
  <si>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</si>
  <si>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</si>
  <si>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</si>
  <si>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</si>
  <si>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</si>
  <si>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</si>
  <si>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</si>
  <si>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</si>
  <si>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5</t>
  </si>
  <si>
    <t>Косметический ремонт лестничных клеток (А.П.)</t>
  </si>
  <si>
    <t>т.кв.м</t>
  </si>
  <si>
    <t>л/кл</t>
  </si>
  <si>
    <t>т.руб.</t>
  </si>
  <si>
    <t>5.1</t>
  </si>
  <si>
    <t>12 линия д.19, л/к №1</t>
  </si>
  <si>
    <t>5.2</t>
  </si>
  <si>
    <t>12 линия д.19, л/к №2</t>
  </si>
  <si>
    <t>5.3</t>
  </si>
  <si>
    <t>19 линия д.6, л/к №2</t>
  </si>
  <si>
    <t>5.4</t>
  </si>
  <si>
    <t>20 линия д.13, л/к №5</t>
  </si>
  <si>
    <t>5.5</t>
  </si>
  <si>
    <t>23 линия д.28, л/к №1</t>
  </si>
  <si>
    <t>5.6</t>
  </si>
  <si>
    <t>ул. Беринга д.20, л/к №3</t>
  </si>
  <si>
    <t>5.7</t>
  </si>
  <si>
    <t>ул. Беринга д.24 к.1, л/к №5</t>
  </si>
  <si>
    <t>5.8</t>
  </si>
  <si>
    <t>ул. Беринга д.26 к.1, л/к №1</t>
  </si>
  <si>
    <t>5.9</t>
  </si>
  <si>
    <t>Большой пр. д.52/15, л/к №1 (кв.1-6)</t>
  </si>
  <si>
    <t>5.10</t>
  </si>
  <si>
    <t>Большой пр. д.52/15, л/к №2 (кв.7-12)</t>
  </si>
  <si>
    <t>5.11</t>
  </si>
  <si>
    <t>Большой пр. д.52/15, л/к №4 (кв.13,24-30)</t>
  </si>
  <si>
    <t>5.12</t>
  </si>
  <si>
    <t>Большой пр. д.89, л/к №3</t>
  </si>
  <si>
    <t>5.13</t>
  </si>
  <si>
    <t>Большой пр. д.94, л/к №1</t>
  </si>
  <si>
    <t>5.14</t>
  </si>
  <si>
    <t>Большой пр. д.96, л/к №1</t>
  </si>
  <si>
    <t>5.15</t>
  </si>
  <si>
    <t>Большой пр. д.101, л/к №3</t>
  </si>
  <si>
    <t>5.16</t>
  </si>
  <si>
    <t>Весельная ул. д. 2/93А, л/к №1</t>
  </si>
  <si>
    <t>5.17</t>
  </si>
  <si>
    <t>Весельная ул. д.2/93А, л/к №2</t>
  </si>
  <si>
    <t>5.18</t>
  </si>
  <si>
    <t>Весельная ул. д.4А, л/к №3</t>
  </si>
  <si>
    <t>5.19</t>
  </si>
  <si>
    <t>Весельная ул. д.4А, л/к №5</t>
  </si>
  <si>
    <t>5.20</t>
  </si>
  <si>
    <t>Весельная ул. д.4Б, л/к № 8</t>
  </si>
  <si>
    <t>5.21</t>
  </si>
  <si>
    <t>Весельная ул. д.7/10, л/к № 4</t>
  </si>
  <si>
    <t>5.22</t>
  </si>
  <si>
    <t>Весельная ул. д.7/10, л/к № 6</t>
  </si>
  <si>
    <t>Гаванская ул. д.2/97, л/к №1</t>
  </si>
  <si>
    <t>5.23</t>
  </si>
  <si>
    <t>5.24</t>
  </si>
  <si>
    <t>Гаванская ул. д.6, л/к №2</t>
  </si>
  <si>
    <t>5.25</t>
  </si>
  <si>
    <t>Гаванская ул. д.6, л/к №4</t>
  </si>
  <si>
    <t>5.26</t>
  </si>
  <si>
    <t>Гаванская ул. д.7, л/к №2</t>
  </si>
  <si>
    <t>Гаванская ул. д.7, л/к №3</t>
  </si>
  <si>
    <t>5.27</t>
  </si>
  <si>
    <t>5.28</t>
  </si>
  <si>
    <t>Гаванская ул. д.9, л/к №3</t>
  </si>
  <si>
    <t>5.29</t>
  </si>
  <si>
    <t>Гаванская ул. д.11, л/к №4</t>
  </si>
  <si>
    <t>5.30</t>
  </si>
  <si>
    <t>Гаванская ул. д.11, л/к №5</t>
  </si>
  <si>
    <t>5.31</t>
  </si>
  <si>
    <t>Гаванская ул. д.12, л/к №1</t>
  </si>
  <si>
    <t>5.32</t>
  </si>
  <si>
    <t>Гаванская ул. д.15, л/к №1</t>
  </si>
  <si>
    <t>5.33</t>
  </si>
  <si>
    <t>Гаванская ул. д.17, л/к №1</t>
  </si>
  <si>
    <t>5.34</t>
  </si>
  <si>
    <t>Гаванская ул. д.17, л/к №2</t>
  </si>
  <si>
    <t>5.35</t>
  </si>
  <si>
    <t>Гаванская ул. д.24, л/к №2</t>
  </si>
  <si>
    <t>5.36</t>
  </si>
  <si>
    <t>Гаванская ул. д.24, л/к №5</t>
  </si>
  <si>
    <t>5.37</t>
  </si>
  <si>
    <t>Гаванская ул. д.24, л/к №6</t>
  </si>
  <si>
    <t>5.38</t>
  </si>
  <si>
    <t>Гаванская ул. д.27, л/к №1</t>
  </si>
  <si>
    <t>5.39</t>
  </si>
  <si>
    <t>Гаванская ул. д.33, л/к №1</t>
  </si>
  <si>
    <t>5.40</t>
  </si>
  <si>
    <t>Гаванская ул. д.33, л/к №2</t>
  </si>
  <si>
    <t>5.41</t>
  </si>
  <si>
    <t>Гаванская ул. д.33, л/к №3</t>
  </si>
  <si>
    <t>5.42</t>
  </si>
  <si>
    <t>Гаванская ул. д.4, л/к №9</t>
  </si>
  <si>
    <t>5.43</t>
  </si>
  <si>
    <t>Гаванская ул. д.35, л/к №1</t>
  </si>
  <si>
    <t>5.44</t>
  </si>
  <si>
    <t>Гаванская ул. д.37, л/к №1</t>
  </si>
  <si>
    <t>5.45</t>
  </si>
  <si>
    <t>Гаванская ул. д.37, л/к №2</t>
  </si>
  <si>
    <t>5.46</t>
  </si>
  <si>
    <t>Гаванская ул. д.37, л/к №3</t>
  </si>
  <si>
    <t>5.47</t>
  </si>
  <si>
    <t>Гаванская ул. д.38, л/к №2</t>
  </si>
  <si>
    <t>5.48</t>
  </si>
  <si>
    <t>Гаванская ул. д.40, л/к №1</t>
  </si>
  <si>
    <t>5.49</t>
  </si>
  <si>
    <t>Гаванская ул. д.43, л/к №3</t>
  </si>
  <si>
    <t>5.50</t>
  </si>
  <si>
    <t>Гаванская ул. д.44, л/к №2</t>
  </si>
  <si>
    <t>5.51</t>
  </si>
  <si>
    <t>Гаванская ул. д.48, л/к №5</t>
  </si>
  <si>
    <t>5.52</t>
  </si>
  <si>
    <t>Детская ул. д.17, л/к №4</t>
  </si>
  <si>
    <t>5.53</t>
  </si>
  <si>
    <t>Детская ул. д.30, л/к №1</t>
  </si>
  <si>
    <t>5.54</t>
  </si>
  <si>
    <t>Карташихина ул. д.7, л/к №3</t>
  </si>
  <si>
    <t>5.55</t>
  </si>
  <si>
    <t>Карташихина ул. д. 10/97, л/к  №4</t>
  </si>
  <si>
    <t>5.56</t>
  </si>
  <si>
    <t>Карташихина ул. д.10/97, л/к  №5</t>
  </si>
  <si>
    <t>5.57</t>
  </si>
  <si>
    <t>Карташихина ул. д.13, л/к №2</t>
  </si>
  <si>
    <t>5.58</t>
  </si>
  <si>
    <t>Карташихина ул. д.17, л/к  №3</t>
  </si>
  <si>
    <t>5.59</t>
  </si>
  <si>
    <t>Карташихина ул. д.21, л/к №1</t>
  </si>
  <si>
    <t>5.60</t>
  </si>
  <si>
    <t>Карташихина ул. д.21, л/к №3</t>
  </si>
  <si>
    <t>5.61</t>
  </si>
  <si>
    <t>Карташихина ул. д.21, л/к №6</t>
  </si>
  <si>
    <t>5.62</t>
  </si>
  <si>
    <t>пр. КИМа д.11, л/к №4</t>
  </si>
  <si>
    <t>5.63</t>
  </si>
  <si>
    <t>пр. КИМа д.11, л/к №3</t>
  </si>
  <si>
    <t>5.64</t>
  </si>
  <si>
    <t>Кораблестроителей ул. д.16 к.1, л/к №7</t>
  </si>
  <si>
    <t>5.65</t>
  </si>
  <si>
    <t>Кораблестроителей ул. д.16 к.1, л/к №9</t>
  </si>
  <si>
    <t>5.66</t>
  </si>
  <si>
    <t>Кораблестроителей ул. д.16 к.1, л/к №12</t>
  </si>
  <si>
    <t>5.67</t>
  </si>
  <si>
    <t>Малый пр. д.65 к.2, л/к №1,2</t>
  </si>
  <si>
    <t>5.68</t>
  </si>
  <si>
    <t>Мичманская ул. д.2 к.1, л/к №2 с лифтами, без лифтов</t>
  </si>
  <si>
    <t>5.69</t>
  </si>
  <si>
    <t>Мичманская ул. д.2 к.1, л/к №3 с лифтами, без лифтов</t>
  </si>
  <si>
    <t>5.70</t>
  </si>
  <si>
    <t>Морская наб. д.9, л/к №7,8,9,10,11</t>
  </si>
  <si>
    <t>5.71</t>
  </si>
  <si>
    <t>Морская наб. д.15А, л/к №6,20</t>
  </si>
  <si>
    <t>5.72</t>
  </si>
  <si>
    <t>Морская наб. д.15Г, л/к №26 с лифтами, без лифтов</t>
  </si>
  <si>
    <t>5.73</t>
  </si>
  <si>
    <t>Морская наб. д.15Г, л/к №27 с лифтами, без лифтов</t>
  </si>
  <si>
    <t>5.74</t>
  </si>
  <si>
    <t>Морская наб. д.17Б, л/к №3 с лифтами, без лифтов</t>
  </si>
  <si>
    <t>5.75</t>
  </si>
  <si>
    <t>Наличная ул. д.5, л/к №1,2</t>
  </si>
  <si>
    <t>5.76</t>
  </si>
  <si>
    <t>Наличная ул. д.7, л/к №2</t>
  </si>
  <si>
    <t>5.77</t>
  </si>
  <si>
    <t>Наличная ул. д.9, л/к №1,2</t>
  </si>
  <si>
    <t>5.78</t>
  </si>
  <si>
    <t>Наличная ул. д.11, л/к №1,2</t>
  </si>
  <si>
    <t>5.79</t>
  </si>
  <si>
    <t>Наличная ул. д.12, л/к №1</t>
  </si>
  <si>
    <t>5.80</t>
  </si>
  <si>
    <t>Наличная ул. д.13, л/к №1</t>
  </si>
  <si>
    <t>5.81</t>
  </si>
  <si>
    <t>Наличная ул. д.15, л/к №1,2</t>
  </si>
  <si>
    <t>5.82</t>
  </si>
  <si>
    <t>Наличная ул. д.17, л/к №1,2,3</t>
  </si>
  <si>
    <t>5.83</t>
  </si>
  <si>
    <t>Наличная ул. д.19, л/к №1</t>
  </si>
  <si>
    <t>5.84</t>
  </si>
  <si>
    <t>Наличная ул. д.19 к.2, л/к №4,8</t>
  </si>
  <si>
    <t>5.85</t>
  </si>
  <si>
    <t>Наличная ул. д.21, л/к №2,5,6</t>
  </si>
  <si>
    <t>5.86</t>
  </si>
  <si>
    <t>Наличная ул. д.22, л/к №2,5,7</t>
  </si>
  <si>
    <t>5.87</t>
  </si>
  <si>
    <t>Наличная ул. д.23, л/к №5,6</t>
  </si>
  <si>
    <t>5.88</t>
  </si>
  <si>
    <t>Наличная ул. д.25/84, л/к №1</t>
  </si>
  <si>
    <t>5.89</t>
  </si>
  <si>
    <t>Наличная ул. д.27, л/к №5</t>
  </si>
  <si>
    <t>5.90</t>
  </si>
  <si>
    <t>Наличная ул. д.29, л/к №2</t>
  </si>
  <si>
    <t>5.91</t>
  </si>
  <si>
    <t>Наличная ул. д.35 к.1, л/к №2</t>
  </si>
  <si>
    <t>5.92</t>
  </si>
  <si>
    <t>Наличная ул. д.35 к.2, л/к №3,4</t>
  </si>
  <si>
    <t>5.93</t>
  </si>
  <si>
    <t>Наличная ул. д.37 к.4, л/к №1</t>
  </si>
  <si>
    <t>5.94</t>
  </si>
  <si>
    <t>Наличная ул. д.36 к.1, л/к №4</t>
  </si>
  <si>
    <t>5.95</t>
  </si>
  <si>
    <t>Наличная ул. д.36 к.3, л/к №1,3,5</t>
  </si>
  <si>
    <t>5.96</t>
  </si>
  <si>
    <t>Наличная ул. д.45, л/к №4,5,7</t>
  </si>
  <si>
    <t>5.97</t>
  </si>
  <si>
    <t>ул. Нахимова д.1, л/к №7,9</t>
  </si>
  <si>
    <t>5.98</t>
  </si>
  <si>
    <t>ул. Нахимова д.8 к.3, л/к №4</t>
  </si>
  <si>
    <t>5.99</t>
  </si>
  <si>
    <t>ул. Нахимова д.14/41А, л/к №1,4</t>
  </si>
  <si>
    <t>5.100</t>
  </si>
  <si>
    <t>ул. Одоевского д.12, л/к №1</t>
  </si>
  <si>
    <t>5.101</t>
  </si>
  <si>
    <t>Опочинина ул. д.3, л/к №1,2,3</t>
  </si>
  <si>
    <t>5.102</t>
  </si>
  <si>
    <t>Опочинина ул. д.11, л/к №1</t>
  </si>
  <si>
    <t>5.103</t>
  </si>
  <si>
    <t>Опочинина ул. д.13, л/к №4,5</t>
  </si>
  <si>
    <t>5.104</t>
  </si>
  <si>
    <t>Опочинина ул. д.15/18, л/к №2,3</t>
  </si>
  <si>
    <t>5.105</t>
  </si>
  <si>
    <t>Среднегаванский пр. д.1, л/к №3</t>
  </si>
  <si>
    <t>5.106</t>
  </si>
  <si>
    <t>Среднегаванский пр. д.3, л/кл №5</t>
  </si>
  <si>
    <t>5.107</t>
  </si>
  <si>
    <t>Среднегаванский пр. д.7/8, л/к №2,3,4</t>
  </si>
  <si>
    <t>5.108</t>
  </si>
  <si>
    <t>Среднегаванский пр. д.12, л/к №2</t>
  </si>
  <si>
    <t>5.109</t>
  </si>
  <si>
    <t>Среднегаванский пр. д.14, л/к №1</t>
  </si>
  <si>
    <t>5.110</t>
  </si>
  <si>
    <t>Средний пр. д.70, л/к №3</t>
  </si>
  <si>
    <t>5.111</t>
  </si>
  <si>
    <t>Средний пр. д.92, л/к №6</t>
  </si>
  <si>
    <t>5.112</t>
  </si>
  <si>
    <t>Средний пр. д.96, л/к №2,3</t>
  </si>
  <si>
    <t>5.113</t>
  </si>
  <si>
    <t>Средний пр. д.106, л/к №1</t>
  </si>
  <si>
    <t>5.114</t>
  </si>
  <si>
    <t>Средний пр. д.99/18А, л/к №5,6,7</t>
  </si>
  <si>
    <t>5.115</t>
  </si>
  <si>
    <t>ул. Шевченко д.3Б, л/к №1</t>
  </si>
  <si>
    <t>5.116</t>
  </si>
  <si>
    <t>ул. Шевченко д.5/6, л/к №1</t>
  </si>
  <si>
    <t>5.117</t>
  </si>
  <si>
    <t>ул. Шевченко д.11, л/к №4,5</t>
  </si>
  <si>
    <t>5.118</t>
  </si>
  <si>
    <t>ул. Шевченко д.17, л/к №1,6</t>
  </si>
  <si>
    <t>5.119</t>
  </si>
  <si>
    <t>ул. Шевченко д.22 к.2, л/к №1</t>
  </si>
  <si>
    <t>5.120</t>
  </si>
  <si>
    <t>ул. Шевченко д.24, л/к №1</t>
  </si>
  <si>
    <t>5.121</t>
  </si>
  <si>
    <t>ул. Шевченко д.24 к.2, л/к №3</t>
  </si>
  <si>
    <t>5.122</t>
  </si>
  <si>
    <t>ул. Шевченко д.27, л/к №1</t>
  </si>
  <si>
    <t>5.123</t>
  </si>
  <si>
    <t>ул. Шевченко д.28, л/к №1,2</t>
  </si>
  <si>
    <t>5.124</t>
  </si>
  <si>
    <t>ул. Шевченко д.29, л/к №1</t>
  </si>
  <si>
    <t>5.125</t>
  </si>
  <si>
    <t>ул. Шевченко д.38, л/к №2</t>
  </si>
  <si>
    <t>5.126</t>
  </si>
  <si>
    <t>Шкиперский проток  д.2, л/к №1,2,4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</si>
</sst>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/>
    <xf numFmtId="0" fontId="3" fillId="0" borderId="0" xfId="0" applyFont="1" applyFill="1"/>
    <xf numFmtId="0" fontId="0" fillId="0" borderId="0" xfId="0" applyFont="1" applyFill="1"/>
    <xf numFmtId="0" fontId="0" fillId="0" borderId="0" xfId="0" applyFill="1"/>
    <xf numFmtId="0" fontId="4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1" applyFont="1" applyFill="1"/>
    <xf numFmtId="49" fontId="6" fillId="0" borderId="0" xfId="1" applyNumberFormat="1" applyFont="1" applyFill="1"/>
    <xf numFmtId="0" fontId="6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2" fontId="2" fillId="0" borderId="0" xfId="1" applyNumberFormat="1" applyFont="1" applyFill="1"/>
    <xf numFmtId="49" fontId="6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4"/>
  <sheetViews>
    <sheetView tabSelected="1" topLeftCell="A349" workbookViewId="0">
      <selection activeCell="M384" sqref="M384"/>
    </sheetView>
  </sheetViews>
  <sheetFormatPr defaultColWidth="8.85546875" defaultRowHeight="12.75"/>
  <cols>
    <col min="1" max="1" width="5" style="1" customWidth="1"/>
    <col min="2" max="2" width="41" style="1" customWidth="1"/>
    <col min="3" max="3" width="10.5703125" style="1" customWidth="1"/>
    <col min="4" max="4" width="11.85546875" style="1" customWidth="1"/>
    <col min="5" max="5" width="11.7109375" style="1" customWidth="1"/>
    <col min="6" max="6" width="11.85546875" style="1" customWidth="1"/>
    <col min="7" max="16384" width="8.85546875" style="1"/>
  </cols>
  <sheetData>
    <row r="1" spans="1:6" ht="15">
      <c r="B1" s="2"/>
      <c r="C1" s="3"/>
      <c r="D1" s="3"/>
    </row>
    <row r="2" spans="1:6" ht="15">
      <c r="B2" s="4"/>
      <c r="C2" s="4"/>
      <c r="D2" s="4"/>
      <c r="E2" s="4"/>
      <c r="F2" s="4"/>
    </row>
    <row r="3" spans="1:6" ht="15" customHeight="1">
      <c r="B3" s="37" t="s">
        <v>0</v>
      </c>
      <c r="C3" s="37"/>
      <c r="D3" s="37"/>
      <c r="E3" s="37"/>
      <c r="F3" s="37"/>
    </row>
    <row r="4" spans="1:6" ht="14.25">
      <c r="A4" s="5"/>
      <c r="B4" s="38" t="s">
        <v>1</v>
      </c>
      <c r="C4" s="38"/>
      <c r="D4" s="38"/>
      <c r="E4" s="38"/>
      <c r="F4" s="38"/>
    </row>
    <row r="5" spans="1:6" ht="15" customHeight="1">
      <c r="A5" s="5"/>
      <c r="B5" s="6"/>
      <c r="C5" s="6"/>
      <c r="D5" s="6"/>
      <c r="E5" s="6"/>
      <c r="F5" s="6"/>
    </row>
    <row r="6" spans="1:6" ht="15" customHeight="1">
      <c r="A6" s="7"/>
      <c r="B6" s="7"/>
      <c r="C6" s="8"/>
      <c r="D6" s="9"/>
      <c r="E6" s="9"/>
      <c r="F6" s="9"/>
    </row>
    <row r="7" spans="1:6" ht="33" customHeight="1">
      <c r="A7" s="26" t="s">
        <v>2</v>
      </c>
      <c r="B7" s="39" t="s">
        <v>3</v>
      </c>
      <c r="C7" s="39" t="s">
        <v>4</v>
      </c>
      <c r="D7" s="40" t="s">
        <v>5</v>
      </c>
      <c r="E7" s="41"/>
      <c r="F7" s="42"/>
    </row>
    <row r="8" spans="1:6" ht="33" customHeight="1">
      <c r="A8" s="26"/>
      <c r="B8" s="39"/>
      <c r="C8" s="39"/>
      <c r="D8" s="43" t="s">
        <v>6</v>
      </c>
      <c r="E8" s="43"/>
      <c r="F8" s="43"/>
    </row>
    <row r="9" spans="1:6" ht="40.5" customHeight="1">
      <c r="A9" s="26"/>
      <c r="B9" s="39"/>
      <c r="C9" s="39"/>
      <c r="D9" s="10" t="s">
        <v>7</v>
      </c>
      <c r="E9" s="11" t="s">
        <v>8</v>
      </c>
      <c r="F9" s="11" t="s">
        <v>9</v>
      </c>
    </row>
    <row r="10" spans="1:6">
      <c r="A10" s="35" t="s">
        <v>10</v>
      </c>
      <c r="B10" s="36" t="s">
        <v>11</v>
      </c>
      <c r="C10" s="12" t="s">
        <v>12</v>
      </c>
      <c r="D10" s="13">
        <f>E10+F10</f>
        <v>107.45399999999999</v>
      </c>
      <c r="E10" s="14">
        <f>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+E220+E223+E226+E229+E232+E235+E238+E241+E244+E247+E250+E253+E256+E259+E262+E265+E268+E271+E274+E277+E280+E283+E286+E289+E292+E295+E298+E301+E304+E307+E310+E313+E316+E319+E322+E325+E328+E331+E334+E337+E340+E343+E346+E349+E352+E355+E358+E361+E364+E367+E370+E373+E376+E379+E382+E385+E388</f>
        <v>28.411999999999995</v>
      </c>
      <c r="F10" s="14">
        <f>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+F202+F205+F208+F211+F214+F217+F220+F223+F226+F229+F232+F235+F238+F241+F244+F247+F250+F253+F256+F262+F265+F268+F271+F274+F277+F280+F283+F286+F289+F295+F298+F301+F304+F307+F310+F313+F316+F319+F322+F325+F328+F331+F334+F337+F343+F346+F349+F352+F355+F358+F361+F364+F367+F370+F373+F376+F379+F382+F385+F388+F259+F340+F292</f>
        <v>79.042000000000002</v>
      </c>
    </row>
    <row r="11" spans="1:6">
      <c r="A11" s="35"/>
      <c r="B11" s="36"/>
      <c r="C11" s="12" t="s">
        <v>13</v>
      </c>
      <c r="D11" s="15">
        <f t="shared" ref="D11:D12" si="0">E11+F11</f>
        <v>170</v>
      </c>
      <c r="E11" s="16">
        <f t="shared" ref="E11:E12" si="1">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+E218+E221+E224+E227+E230+E233+E236+E239+E242+E245+E248+E251+E254+E257+E260+E263+E266+E269+E272+E275+E278+E281+E284+E287+E290+E293+E296+E299+E302+E305+E308+E311+E314+E317+E320+E323+E326+E329+E332+E335+E338+E341+E344+E347+E350+E353+E356+E359+E362+E365+E368+E371+E374+E377+E380+E383+E386+E389</f>
        <v>68</v>
      </c>
      <c r="F11" s="16">
        <f t="shared" ref="F11:F12" si="2">F14+F17+F20+F23+F26+F29+F32+F35+F38+F41+F44+F47+F50+F53+F56+F59+F62+F65+F68+F71+F74+F77+F80+F83+F86+F89+F92+F95+F98+F101+F104+F107+F110+F113+F116+F119+F122+F125+F128+F131+F134+F137+F140+F143+F146+F149+F152+F155+F158+F161+F164+F167+F170+F173+F176+F179+F182+F185+F188+F191+F194+F197+F200+F203+F206+F209+F212+F215+F218+F221+F224+F227+F230+F233+F236+F239+F242+F245+F248+F251+F254+F257+F263+F266+F269+F272+F275+F278+F281+F284+F287+F290+F296+F299+F302+F305+F308+F311+F314+F317+F320+F323+F326+F329+F332+F335+F338+F344+F347+F350+F353+F356+F359+F362+F365+F368+F371+F374+F377+F380+F383+F386+F389+F260+F341+F293</f>
        <v>102</v>
      </c>
    </row>
    <row r="12" spans="1:6">
      <c r="A12" s="35"/>
      <c r="B12" s="36"/>
      <c r="C12" s="12" t="s">
        <v>14</v>
      </c>
      <c r="D12" s="13">
        <f t="shared" si="0"/>
        <v>36589.383999999998</v>
      </c>
      <c r="E12" s="14">
        <f t="shared" si="1"/>
        <v>10227.125999999997</v>
      </c>
      <c r="F12" s="14">
        <f t="shared" si="2"/>
        <v>26362.258000000002</v>
      </c>
    </row>
    <row r="13" spans="1:6">
      <c r="A13" s="26" t="s">
        <v>15</v>
      </c>
      <c r="B13" s="33" t="s">
        <v>16</v>
      </c>
      <c r="C13" s="17" t="s">
        <v>12</v>
      </c>
      <c r="D13" s="13">
        <f>E13+F13</f>
        <v>0.64100000000000001</v>
      </c>
      <c r="E13" s="18"/>
      <c r="F13" s="18">
        <v>0.64100000000000001</v>
      </c>
    </row>
    <row r="14" spans="1:6">
      <c r="A14" s="26"/>
      <c r="B14" s="33"/>
      <c r="C14" s="17" t="s">
        <v>13</v>
      </c>
      <c r="D14" s="13">
        <f t="shared" ref="D14:D89" si="3">E14+F14</f>
        <v>1</v>
      </c>
      <c r="E14" s="18"/>
      <c r="F14" s="18">
        <v>1</v>
      </c>
    </row>
    <row r="15" spans="1:6">
      <c r="A15" s="26"/>
      <c r="B15" s="33"/>
      <c r="C15" s="17" t="s">
        <v>14</v>
      </c>
      <c r="D15" s="13">
        <f t="shared" si="3"/>
        <v>245.63</v>
      </c>
      <c r="E15" s="18"/>
      <c r="F15" s="18">
        <v>245.63</v>
      </c>
    </row>
    <row r="16" spans="1:6">
      <c r="A16" s="26" t="s">
        <v>17</v>
      </c>
      <c r="B16" s="33" t="s">
        <v>18</v>
      </c>
      <c r="C16" s="17" t="s">
        <v>12</v>
      </c>
      <c r="D16" s="13">
        <f t="shared" si="3"/>
        <v>0.52200000000000002</v>
      </c>
      <c r="E16" s="18"/>
      <c r="F16" s="19">
        <v>0.52200000000000002</v>
      </c>
    </row>
    <row r="17" spans="1:6">
      <c r="A17" s="26"/>
      <c r="B17" s="33"/>
      <c r="C17" s="17" t="s">
        <v>13</v>
      </c>
      <c r="D17" s="13">
        <f t="shared" si="3"/>
        <v>1</v>
      </c>
      <c r="E17" s="18"/>
      <c r="F17" s="19">
        <v>1</v>
      </c>
    </row>
    <row r="18" spans="1:6">
      <c r="A18" s="26"/>
      <c r="B18" s="33"/>
      <c r="C18" s="17" t="s">
        <v>14</v>
      </c>
      <c r="D18" s="13">
        <f t="shared" si="3"/>
        <v>364.63</v>
      </c>
      <c r="E18" s="18"/>
      <c r="F18" s="19">
        <v>364.63</v>
      </c>
    </row>
    <row r="19" spans="1:6">
      <c r="A19" s="26" t="s">
        <v>19</v>
      </c>
      <c r="B19" s="33" t="s">
        <v>20</v>
      </c>
      <c r="C19" s="17" t="s">
        <v>12</v>
      </c>
      <c r="D19" s="13">
        <f t="shared" si="3"/>
        <v>0.30299999999999999</v>
      </c>
      <c r="E19" s="19"/>
      <c r="F19" s="18">
        <v>0.30299999999999999</v>
      </c>
    </row>
    <row r="20" spans="1:6">
      <c r="A20" s="26"/>
      <c r="B20" s="33"/>
      <c r="C20" s="17" t="s">
        <v>13</v>
      </c>
      <c r="D20" s="13">
        <f t="shared" si="3"/>
        <v>1</v>
      </c>
      <c r="E20" s="19"/>
      <c r="F20" s="18">
        <v>1</v>
      </c>
    </row>
    <row r="21" spans="1:6">
      <c r="A21" s="26"/>
      <c r="B21" s="33"/>
      <c r="C21" s="17" t="s">
        <v>14</v>
      </c>
      <c r="D21" s="13">
        <f t="shared" si="3"/>
        <v>174.54</v>
      </c>
      <c r="E21" s="19"/>
      <c r="F21" s="18">
        <v>174.54</v>
      </c>
    </row>
    <row r="22" spans="1:6">
      <c r="A22" s="26" t="s">
        <v>21</v>
      </c>
      <c r="B22" s="33" t="s">
        <v>22</v>
      </c>
      <c r="C22" s="17" t="s">
        <v>12</v>
      </c>
      <c r="D22" s="13">
        <f t="shared" si="3"/>
        <v>0.42899999999999999</v>
      </c>
      <c r="E22" s="19"/>
      <c r="F22" s="18">
        <v>0.42899999999999999</v>
      </c>
    </row>
    <row r="23" spans="1:6">
      <c r="A23" s="26"/>
      <c r="B23" s="33"/>
      <c r="C23" s="17" t="s">
        <v>13</v>
      </c>
      <c r="D23" s="13">
        <f t="shared" si="3"/>
        <v>1</v>
      </c>
      <c r="E23" s="19"/>
      <c r="F23" s="18">
        <v>1</v>
      </c>
    </row>
    <row r="24" spans="1:6">
      <c r="A24" s="26"/>
      <c r="B24" s="33"/>
      <c r="C24" s="17" t="s">
        <v>14</v>
      </c>
      <c r="D24" s="13">
        <f t="shared" si="3"/>
        <v>219.96299999999999</v>
      </c>
      <c r="E24" s="19"/>
      <c r="F24" s="18">
        <v>219.96299999999999</v>
      </c>
    </row>
    <row r="25" spans="1:6">
      <c r="A25" s="26" t="s">
        <v>23</v>
      </c>
      <c r="B25" s="33" t="s">
        <v>24</v>
      </c>
      <c r="C25" s="17" t="s">
        <v>12</v>
      </c>
      <c r="D25" s="13">
        <f t="shared" si="3"/>
        <v>0.40699999999999997</v>
      </c>
      <c r="E25" s="19">
        <v>0.40699999999999997</v>
      </c>
      <c r="F25" s="19"/>
    </row>
    <row r="26" spans="1:6">
      <c r="A26" s="26"/>
      <c r="B26" s="33"/>
      <c r="C26" s="17" t="s">
        <v>13</v>
      </c>
      <c r="D26" s="13">
        <f t="shared" si="3"/>
        <v>1</v>
      </c>
      <c r="E26" s="19">
        <v>1</v>
      </c>
      <c r="F26" s="19"/>
    </row>
    <row r="27" spans="1:6">
      <c r="A27" s="26"/>
      <c r="B27" s="33"/>
      <c r="C27" s="17" t="s">
        <v>14</v>
      </c>
      <c r="D27" s="13">
        <f t="shared" si="3"/>
        <v>101.997</v>
      </c>
      <c r="E27" s="19">
        <v>101.997</v>
      </c>
      <c r="F27" s="19"/>
    </row>
    <row r="28" spans="1:6">
      <c r="A28" s="26" t="s">
        <v>25</v>
      </c>
      <c r="B28" s="33" t="s">
        <v>26</v>
      </c>
      <c r="C28" s="17" t="s">
        <v>12</v>
      </c>
      <c r="D28" s="13">
        <f t="shared" si="3"/>
        <v>0.62</v>
      </c>
      <c r="E28" s="18">
        <v>0.62</v>
      </c>
      <c r="F28" s="18"/>
    </row>
    <row r="29" spans="1:6">
      <c r="A29" s="26"/>
      <c r="B29" s="33"/>
      <c r="C29" s="17" t="s">
        <v>13</v>
      </c>
      <c r="D29" s="13">
        <f t="shared" si="3"/>
        <v>1</v>
      </c>
      <c r="E29" s="18">
        <v>1</v>
      </c>
      <c r="F29" s="18"/>
    </row>
    <row r="30" spans="1:6">
      <c r="A30" s="26"/>
      <c r="B30" s="33"/>
      <c r="C30" s="17" t="s">
        <v>14</v>
      </c>
      <c r="D30" s="13">
        <f t="shared" si="3"/>
        <v>210.066</v>
      </c>
      <c r="E30" s="18">
        <v>210.066</v>
      </c>
      <c r="F30" s="18"/>
    </row>
    <row r="31" spans="1:6">
      <c r="A31" s="26" t="s">
        <v>27</v>
      </c>
      <c r="B31" s="33" t="s">
        <v>28</v>
      </c>
      <c r="C31" s="17" t="s">
        <v>12</v>
      </c>
      <c r="D31" s="13">
        <f t="shared" si="3"/>
        <v>0.35099999999999998</v>
      </c>
      <c r="E31" s="19">
        <v>0.35099999999999998</v>
      </c>
      <c r="F31" s="18"/>
    </row>
    <row r="32" spans="1:6">
      <c r="A32" s="26"/>
      <c r="B32" s="33"/>
      <c r="C32" s="17" t="s">
        <v>13</v>
      </c>
      <c r="D32" s="13">
        <f t="shared" si="3"/>
        <v>1</v>
      </c>
      <c r="E32" s="19">
        <v>1</v>
      </c>
      <c r="F32" s="18"/>
    </row>
    <row r="33" spans="1:6">
      <c r="A33" s="26"/>
      <c r="B33" s="33"/>
      <c r="C33" s="17" t="s">
        <v>14</v>
      </c>
      <c r="D33" s="13">
        <f t="shared" si="3"/>
        <v>123.68300000000001</v>
      </c>
      <c r="E33" s="19">
        <v>123.68300000000001</v>
      </c>
      <c r="F33" s="18"/>
    </row>
    <row r="34" spans="1:6">
      <c r="A34" s="26" t="s">
        <v>29</v>
      </c>
      <c r="B34" s="33" t="s">
        <v>30</v>
      </c>
      <c r="C34" s="17" t="s">
        <v>12</v>
      </c>
      <c r="D34" s="13">
        <f t="shared" si="3"/>
        <v>0.316</v>
      </c>
      <c r="E34" s="19">
        <v>0.316</v>
      </c>
      <c r="F34" s="18"/>
    </row>
    <row r="35" spans="1:6">
      <c r="A35" s="26"/>
      <c r="B35" s="33"/>
      <c r="C35" s="17" t="s">
        <v>13</v>
      </c>
      <c r="D35" s="13">
        <f t="shared" si="3"/>
        <v>1</v>
      </c>
      <c r="E35" s="19">
        <v>1</v>
      </c>
      <c r="F35" s="18"/>
    </row>
    <row r="36" spans="1:6">
      <c r="A36" s="26"/>
      <c r="B36" s="33"/>
      <c r="C36" s="17" t="s">
        <v>14</v>
      </c>
      <c r="D36" s="13">
        <f t="shared" si="3"/>
        <v>94.421000000000006</v>
      </c>
      <c r="E36" s="19">
        <v>94.421000000000006</v>
      </c>
      <c r="F36" s="18"/>
    </row>
    <row r="37" spans="1:6">
      <c r="A37" s="26" t="s">
        <v>31</v>
      </c>
      <c r="B37" s="33" t="s">
        <v>32</v>
      </c>
      <c r="C37" s="17" t="s">
        <v>12</v>
      </c>
      <c r="D37" s="13">
        <f t="shared" si="3"/>
        <v>0.44600000000000001</v>
      </c>
      <c r="E37" s="18">
        <v>0.44600000000000001</v>
      </c>
      <c r="F37" s="18"/>
    </row>
    <row r="38" spans="1:6">
      <c r="A38" s="26"/>
      <c r="B38" s="33"/>
      <c r="C38" s="17" t="s">
        <v>13</v>
      </c>
      <c r="D38" s="13">
        <f t="shared" si="3"/>
        <v>1</v>
      </c>
      <c r="E38" s="18">
        <v>1</v>
      </c>
      <c r="F38" s="18"/>
    </row>
    <row r="39" spans="1:6">
      <c r="A39" s="26"/>
      <c r="B39" s="33"/>
      <c r="C39" s="17" t="s">
        <v>14</v>
      </c>
      <c r="D39" s="13">
        <f t="shared" si="3"/>
        <v>163.52000000000001</v>
      </c>
      <c r="E39" s="18">
        <v>163.52000000000001</v>
      </c>
      <c r="F39" s="18"/>
    </row>
    <row r="40" spans="1:6">
      <c r="A40" s="26" t="s">
        <v>33</v>
      </c>
      <c r="B40" s="33" t="s">
        <v>34</v>
      </c>
      <c r="C40" s="17" t="s">
        <v>12</v>
      </c>
      <c r="D40" s="13">
        <f t="shared" si="3"/>
        <v>0.318</v>
      </c>
      <c r="E40" s="18">
        <v>0.318</v>
      </c>
      <c r="F40" s="18"/>
    </row>
    <row r="41" spans="1:6">
      <c r="A41" s="26"/>
      <c r="B41" s="33"/>
      <c r="C41" s="17" t="s">
        <v>13</v>
      </c>
      <c r="D41" s="13">
        <f t="shared" si="3"/>
        <v>1</v>
      </c>
      <c r="E41" s="18">
        <v>1</v>
      </c>
      <c r="F41" s="18"/>
    </row>
    <row r="42" spans="1:6">
      <c r="A42" s="26"/>
      <c r="B42" s="33"/>
      <c r="C42" s="17" t="s">
        <v>14</v>
      </c>
      <c r="D42" s="13">
        <f t="shared" si="3"/>
        <v>134.45599999999999</v>
      </c>
      <c r="E42" s="18">
        <v>134.45599999999999</v>
      </c>
      <c r="F42" s="18"/>
    </row>
    <row r="43" spans="1:6">
      <c r="A43" s="26" t="s">
        <v>35</v>
      </c>
      <c r="B43" s="33" t="s">
        <v>36</v>
      </c>
      <c r="C43" s="17" t="s">
        <v>12</v>
      </c>
      <c r="D43" s="13">
        <f t="shared" si="3"/>
        <v>0.26700000000000002</v>
      </c>
      <c r="E43" s="19">
        <v>0.26700000000000002</v>
      </c>
      <c r="F43" s="19"/>
    </row>
    <row r="44" spans="1:6">
      <c r="A44" s="26"/>
      <c r="B44" s="33"/>
      <c r="C44" s="17" t="s">
        <v>13</v>
      </c>
      <c r="D44" s="13">
        <f t="shared" si="3"/>
        <v>1</v>
      </c>
      <c r="E44" s="19">
        <v>1</v>
      </c>
      <c r="F44" s="19"/>
    </row>
    <row r="45" spans="1:6">
      <c r="A45" s="26"/>
      <c r="B45" s="33"/>
      <c r="C45" s="17" t="s">
        <v>14</v>
      </c>
      <c r="D45" s="13">
        <f t="shared" si="3"/>
        <v>166.29499999999999</v>
      </c>
      <c r="E45" s="19">
        <v>166.29499999999999</v>
      </c>
      <c r="F45" s="19"/>
    </row>
    <row r="46" spans="1:6">
      <c r="A46" s="26" t="s">
        <v>37</v>
      </c>
      <c r="B46" s="33" t="s">
        <v>38</v>
      </c>
      <c r="C46" s="17" t="s">
        <v>12</v>
      </c>
      <c r="D46" s="13">
        <f t="shared" si="3"/>
        <v>0.77800000000000002</v>
      </c>
      <c r="E46" s="18"/>
      <c r="F46" s="19">
        <v>0.77800000000000002</v>
      </c>
    </row>
    <row r="47" spans="1:6">
      <c r="A47" s="26"/>
      <c r="B47" s="33"/>
      <c r="C47" s="17" t="s">
        <v>13</v>
      </c>
      <c r="D47" s="13">
        <f t="shared" si="3"/>
        <v>1</v>
      </c>
      <c r="E47" s="18"/>
      <c r="F47" s="19">
        <v>1</v>
      </c>
    </row>
    <row r="48" spans="1:6">
      <c r="A48" s="26"/>
      <c r="B48" s="33"/>
      <c r="C48" s="17" t="s">
        <v>14</v>
      </c>
      <c r="D48" s="13">
        <f t="shared" si="3"/>
        <v>303.18200000000002</v>
      </c>
      <c r="E48" s="18"/>
      <c r="F48" s="19">
        <v>303.18200000000002</v>
      </c>
    </row>
    <row r="49" spans="1:6">
      <c r="A49" s="26" t="s">
        <v>39</v>
      </c>
      <c r="B49" s="33" t="s">
        <v>40</v>
      </c>
      <c r="C49" s="17" t="s">
        <v>12</v>
      </c>
      <c r="D49" s="13">
        <f t="shared" si="3"/>
        <v>0.58099999999999996</v>
      </c>
      <c r="E49" s="19">
        <v>0.58099999999999996</v>
      </c>
      <c r="F49" s="19"/>
    </row>
    <row r="50" spans="1:6">
      <c r="A50" s="26"/>
      <c r="B50" s="33"/>
      <c r="C50" s="17" t="s">
        <v>13</v>
      </c>
      <c r="D50" s="13">
        <f t="shared" si="3"/>
        <v>1</v>
      </c>
      <c r="E50" s="19">
        <v>1</v>
      </c>
      <c r="F50" s="19"/>
    </row>
    <row r="51" spans="1:6">
      <c r="A51" s="26"/>
      <c r="B51" s="33"/>
      <c r="C51" s="17" t="s">
        <v>14</v>
      </c>
      <c r="D51" s="13">
        <f t="shared" si="3"/>
        <v>242.12899999999999</v>
      </c>
      <c r="E51" s="19">
        <v>242.12899999999999</v>
      </c>
      <c r="F51" s="19"/>
    </row>
    <row r="52" spans="1:6">
      <c r="A52" s="26" t="s">
        <v>41</v>
      </c>
      <c r="B52" s="33" t="s">
        <v>42</v>
      </c>
      <c r="C52" s="17" t="s">
        <v>12</v>
      </c>
      <c r="D52" s="13">
        <f t="shared" si="3"/>
        <v>0.67200000000000004</v>
      </c>
      <c r="E52" s="18"/>
      <c r="F52" s="19">
        <v>0.67200000000000004</v>
      </c>
    </row>
    <row r="53" spans="1:6">
      <c r="A53" s="26"/>
      <c r="B53" s="33"/>
      <c r="C53" s="17" t="s">
        <v>13</v>
      </c>
      <c r="D53" s="13">
        <f t="shared" si="3"/>
        <v>1</v>
      </c>
      <c r="E53" s="18"/>
      <c r="F53" s="19">
        <v>1</v>
      </c>
    </row>
    <row r="54" spans="1:6">
      <c r="A54" s="26"/>
      <c r="B54" s="33"/>
      <c r="C54" s="17" t="s">
        <v>14</v>
      </c>
      <c r="D54" s="13">
        <f t="shared" si="3"/>
        <v>215.03800000000001</v>
      </c>
      <c r="E54" s="18"/>
      <c r="F54" s="19">
        <v>215.03800000000001</v>
      </c>
    </row>
    <row r="55" spans="1:6">
      <c r="A55" s="26" t="s">
        <v>43</v>
      </c>
      <c r="B55" s="33" t="s">
        <v>44</v>
      </c>
      <c r="C55" s="17" t="s">
        <v>12</v>
      </c>
      <c r="D55" s="13">
        <f t="shared" si="3"/>
        <v>0.66700000000000004</v>
      </c>
      <c r="E55" s="18"/>
      <c r="F55" s="19">
        <v>0.66700000000000004</v>
      </c>
    </row>
    <row r="56" spans="1:6">
      <c r="A56" s="26"/>
      <c r="B56" s="33"/>
      <c r="C56" s="17" t="s">
        <v>13</v>
      </c>
      <c r="D56" s="13">
        <f t="shared" si="3"/>
        <v>1</v>
      </c>
      <c r="E56" s="18"/>
      <c r="F56" s="19">
        <v>1</v>
      </c>
    </row>
    <row r="57" spans="1:6">
      <c r="A57" s="26"/>
      <c r="B57" s="33"/>
      <c r="C57" s="17" t="s">
        <v>14</v>
      </c>
      <c r="D57" s="13">
        <f t="shared" si="3"/>
        <v>355.25299999999999</v>
      </c>
      <c r="E57" s="18"/>
      <c r="F57" s="19">
        <v>355.25299999999999</v>
      </c>
    </row>
    <row r="58" spans="1:6">
      <c r="A58" s="26" t="s">
        <v>45</v>
      </c>
      <c r="B58" s="33" t="s">
        <v>46</v>
      </c>
      <c r="C58" s="17" t="s">
        <v>12</v>
      </c>
      <c r="D58" s="13">
        <f t="shared" si="3"/>
        <v>0.55300000000000005</v>
      </c>
      <c r="E58" s="18"/>
      <c r="F58" s="19">
        <v>0.55300000000000005</v>
      </c>
    </row>
    <row r="59" spans="1:6">
      <c r="A59" s="26"/>
      <c r="B59" s="33"/>
      <c r="C59" s="17" t="s">
        <v>13</v>
      </c>
      <c r="D59" s="13">
        <f t="shared" si="3"/>
        <v>1</v>
      </c>
      <c r="E59" s="18"/>
      <c r="F59" s="19">
        <v>1</v>
      </c>
    </row>
    <row r="60" spans="1:6">
      <c r="A60" s="26"/>
      <c r="B60" s="33"/>
      <c r="C60" s="17" t="s">
        <v>14</v>
      </c>
      <c r="D60" s="13">
        <f t="shared" si="3"/>
        <v>214.738</v>
      </c>
      <c r="E60" s="18"/>
      <c r="F60" s="19">
        <v>214.738</v>
      </c>
    </row>
    <row r="61" spans="1:6">
      <c r="A61" s="26" t="s">
        <v>47</v>
      </c>
      <c r="B61" s="33" t="s">
        <v>48</v>
      </c>
      <c r="C61" s="17" t="s">
        <v>12</v>
      </c>
      <c r="D61" s="13">
        <f t="shared" si="3"/>
        <v>0.76400000000000001</v>
      </c>
      <c r="E61" s="18"/>
      <c r="F61" s="19">
        <v>0.76400000000000001</v>
      </c>
    </row>
    <row r="62" spans="1:6">
      <c r="A62" s="26"/>
      <c r="B62" s="33"/>
      <c r="C62" s="17" t="s">
        <v>13</v>
      </c>
      <c r="D62" s="13">
        <f t="shared" si="3"/>
        <v>1</v>
      </c>
      <c r="E62" s="18"/>
      <c r="F62" s="19">
        <v>1</v>
      </c>
    </row>
    <row r="63" spans="1:6">
      <c r="A63" s="26"/>
      <c r="B63" s="33"/>
      <c r="C63" s="17" t="s">
        <v>14</v>
      </c>
      <c r="D63" s="13">
        <f t="shared" si="3"/>
        <v>300.10700000000003</v>
      </c>
      <c r="E63" s="18"/>
      <c r="F63" s="19">
        <v>300.10700000000003</v>
      </c>
    </row>
    <row r="64" spans="1:6">
      <c r="A64" s="26" t="s">
        <v>49</v>
      </c>
      <c r="B64" s="33" t="s">
        <v>50</v>
      </c>
      <c r="C64" s="17" t="s">
        <v>12</v>
      </c>
      <c r="D64" s="13">
        <f t="shared" si="3"/>
        <v>0.69799999999999995</v>
      </c>
      <c r="E64" s="18"/>
      <c r="F64" s="19">
        <v>0.69799999999999995</v>
      </c>
    </row>
    <row r="65" spans="1:6">
      <c r="A65" s="26"/>
      <c r="B65" s="33"/>
      <c r="C65" s="17" t="s">
        <v>13</v>
      </c>
      <c r="D65" s="13">
        <f t="shared" si="3"/>
        <v>1</v>
      </c>
      <c r="E65" s="18"/>
      <c r="F65" s="19">
        <v>1</v>
      </c>
    </row>
    <row r="66" spans="1:6">
      <c r="A66" s="26"/>
      <c r="B66" s="33"/>
      <c r="C66" s="17" t="s">
        <v>14</v>
      </c>
      <c r="D66" s="13">
        <f t="shared" si="3"/>
        <v>273.64499999999998</v>
      </c>
      <c r="E66" s="18"/>
      <c r="F66" s="19">
        <v>273.64499999999998</v>
      </c>
    </row>
    <row r="67" spans="1:6">
      <c r="A67" s="26" t="s">
        <v>51</v>
      </c>
      <c r="B67" s="33" t="s">
        <v>52</v>
      </c>
      <c r="C67" s="17" t="s">
        <v>12</v>
      </c>
      <c r="D67" s="13">
        <f t="shared" si="3"/>
        <v>0.49299999999999999</v>
      </c>
      <c r="E67" s="18"/>
      <c r="F67" s="19">
        <v>0.49299999999999999</v>
      </c>
    </row>
    <row r="68" spans="1:6">
      <c r="A68" s="26"/>
      <c r="B68" s="33"/>
      <c r="C68" s="17" t="s">
        <v>13</v>
      </c>
      <c r="D68" s="13">
        <f t="shared" si="3"/>
        <v>1</v>
      </c>
      <c r="E68" s="18"/>
      <c r="F68" s="19">
        <v>1</v>
      </c>
    </row>
    <row r="69" spans="1:6">
      <c r="A69" s="26"/>
      <c r="B69" s="33"/>
      <c r="C69" s="17" t="s">
        <v>14</v>
      </c>
      <c r="D69" s="13">
        <f t="shared" si="3"/>
        <v>213.12100000000001</v>
      </c>
      <c r="E69" s="18"/>
      <c r="F69" s="19">
        <v>213.12100000000001</v>
      </c>
    </row>
    <row r="70" spans="1:6">
      <c r="A70" s="26" t="s">
        <v>53</v>
      </c>
      <c r="B70" s="33" t="s">
        <v>54</v>
      </c>
      <c r="C70" s="17" t="s">
        <v>12</v>
      </c>
      <c r="D70" s="13">
        <f t="shared" si="3"/>
        <v>0.52700000000000002</v>
      </c>
      <c r="E70" s="18"/>
      <c r="F70" s="19">
        <v>0.52700000000000002</v>
      </c>
    </row>
    <row r="71" spans="1:6">
      <c r="A71" s="26"/>
      <c r="B71" s="33"/>
      <c r="C71" s="17" t="s">
        <v>13</v>
      </c>
      <c r="D71" s="13">
        <f t="shared" si="3"/>
        <v>1</v>
      </c>
      <c r="E71" s="18"/>
      <c r="F71" s="19">
        <v>1</v>
      </c>
    </row>
    <row r="72" spans="1:6">
      <c r="A72" s="26"/>
      <c r="B72" s="33"/>
      <c r="C72" s="17" t="s">
        <v>14</v>
      </c>
      <c r="D72" s="13">
        <f t="shared" si="3"/>
        <v>223.50200000000001</v>
      </c>
      <c r="E72" s="18"/>
      <c r="F72" s="19">
        <v>223.50200000000001</v>
      </c>
    </row>
    <row r="73" spans="1:6">
      <c r="A73" s="26" t="s">
        <v>55</v>
      </c>
      <c r="B73" s="33" t="s">
        <v>56</v>
      </c>
      <c r="C73" s="17" t="s">
        <v>12</v>
      </c>
      <c r="D73" s="13">
        <f t="shared" si="3"/>
        <v>0.65200000000000002</v>
      </c>
      <c r="E73" s="18"/>
      <c r="F73" s="19">
        <v>0.65200000000000002</v>
      </c>
    </row>
    <row r="74" spans="1:6">
      <c r="A74" s="26"/>
      <c r="B74" s="33"/>
      <c r="C74" s="17" t="s">
        <v>13</v>
      </c>
      <c r="D74" s="13">
        <f t="shared" si="3"/>
        <v>1</v>
      </c>
      <c r="E74" s="18"/>
      <c r="F74" s="19">
        <v>1</v>
      </c>
    </row>
    <row r="75" spans="1:6">
      <c r="A75" s="26"/>
      <c r="B75" s="33"/>
      <c r="C75" s="17" t="s">
        <v>14</v>
      </c>
      <c r="D75" s="13">
        <f t="shared" si="3"/>
        <v>225.26900000000001</v>
      </c>
      <c r="E75" s="18"/>
      <c r="F75" s="19">
        <v>225.26900000000001</v>
      </c>
    </row>
    <row r="76" spans="1:6">
      <c r="A76" s="26" t="s">
        <v>57</v>
      </c>
      <c r="B76" s="33" t="s">
        <v>58</v>
      </c>
      <c r="C76" s="17" t="s">
        <v>12</v>
      </c>
      <c r="D76" s="13">
        <f t="shared" si="3"/>
        <v>0.32600000000000001</v>
      </c>
      <c r="E76" s="18"/>
      <c r="F76" s="19">
        <v>0.32600000000000001</v>
      </c>
    </row>
    <row r="77" spans="1:6">
      <c r="A77" s="26"/>
      <c r="B77" s="33"/>
      <c r="C77" s="17" t="s">
        <v>13</v>
      </c>
      <c r="D77" s="13">
        <f t="shared" si="3"/>
        <v>1</v>
      </c>
      <c r="E77" s="18"/>
      <c r="F77" s="19">
        <v>1</v>
      </c>
    </row>
    <row r="78" spans="1:6">
      <c r="A78" s="30"/>
      <c r="B78" s="33"/>
      <c r="C78" s="17" t="s">
        <v>14</v>
      </c>
      <c r="D78" s="13">
        <f t="shared" si="3"/>
        <v>165.827</v>
      </c>
      <c r="E78" s="18"/>
      <c r="F78" s="19">
        <v>165.827</v>
      </c>
    </row>
    <row r="79" spans="1:6">
      <c r="A79" s="20"/>
      <c r="B79" s="34" t="s">
        <v>59</v>
      </c>
      <c r="C79" s="17" t="s">
        <v>12</v>
      </c>
      <c r="D79" s="21">
        <v>0.34599999999999997</v>
      </c>
      <c r="E79" s="18"/>
      <c r="F79" s="19">
        <v>0.66800000000000004</v>
      </c>
    </row>
    <row r="80" spans="1:6">
      <c r="A80" s="22" t="s">
        <v>60</v>
      </c>
      <c r="B80" s="34"/>
      <c r="C80" s="17" t="s">
        <v>13</v>
      </c>
      <c r="D80" s="21">
        <v>1</v>
      </c>
      <c r="E80" s="18"/>
      <c r="F80" s="19">
        <v>1</v>
      </c>
    </row>
    <row r="81" spans="1:6">
      <c r="A81" s="23"/>
      <c r="B81" s="34"/>
      <c r="C81" s="17" t="s">
        <v>14</v>
      </c>
      <c r="D81" s="21">
        <v>92.9</v>
      </c>
      <c r="E81" s="18"/>
      <c r="F81" s="19">
        <v>265.553</v>
      </c>
    </row>
    <row r="82" spans="1:6">
      <c r="A82" s="26" t="s">
        <v>61</v>
      </c>
      <c r="B82" s="34" t="s">
        <v>62</v>
      </c>
      <c r="C82" s="17" t="s">
        <v>12</v>
      </c>
      <c r="D82" s="13">
        <f t="shared" si="3"/>
        <v>0.52300000000000002</v>
      </c>
      <c r="E82" s="18"/>
      <c r="F82" s="19">
        <v>0.52300000000000002</v>
      </c>
    </row>
    <row r="83" spans="1:6">
      <c r="A83" s="26"/>
      <c r="B83" s="34"/>
      <c r="C83" s="17" t="s">
        <v>13</v>
      </c>
      <c r="D83" s="13">
        <f t="shared" si="3"/>
        <v>1</v>
      </c>
      <c r="E83" s="18"/>
      <c r="F83" s="19">
        <v>1</v>
      </c>
    </row>
    <row r="84" spans="1:6">
      <c r="A84" s="26"/>
      <c r="B84" s="34"/>
      <c r="C84" s="17" t="s">
        <v>14</v>
      </c>
      <c r="D84" s="13">
        <f t="shared" si="3"/>
        <v>156.68899999999999</v>
      </c>
      <c r="E84" s="18"/>
      <c r="F84" s="19">
        <v>156.68899999999999</v>
      </c>
    </row>
    <row r="85" spans="1:6">
      <c r="A85" s="26" t="s">
        <v>63</v>
      </c>
      <c r="B85" s="34" t="s">
        <v>64</v>
      </c>
      <c r="C85" s="17" t="s">
        <v>12</v>
      </c>
      <c r="D85" s="13">
        <f t="shared" si="3"/>
        <v>0.58399999999999996</v>
      </c>
      <c r="E85" s="18"/>
      <c r="F85" s="19">
        <v>0.58399999999999996</v>
      </c>
    </row>
    <row r="86" spans="1:6">
      <c r="A86" s="26"/>
      <c r="B86" s="34"/>
      <c r="C86" s="17" t="s">
        <v>13</v>
      </c>
      <c r="D86" s="13">
        <f t="shared" si="3"/>
        <v>1</v>
      </c>
      <c r="E86" s="18"/>
      <c r="F86" s="19">
        <v>1</v>
      </c>
    </row>
    <row r="87" spans="1:6">
      <c r="A87" s="26"/>
      <c r="B87" s="34"/>
      <c r="C87" s="17" t="s">
        <v>14</v>
      </c>
      <c r="D87" s="13">
        <f t="shared" si="3"/>
        <v>177.22499999999999</v>
      </c>
      <c r="E87" s="18"/>
      <c r="F87" s="19">
        <v>177.22499999999999</v>
      </c>
    </row>
    <row r="88" spans="1:6">
      <c r="A88" s="26" t="s">
        <v>65</v>
      </c>
      <c r="B88" s="33" t="s">
        <v>66</v>
      </c>
      <c r="C88" s="17" t="s">
        <v>12</v>
      </c>
      <c r="D88" s="13">
        <f t="shared" si="3"/>
        <v>0.38300000000000001</v>
      </c>
      <c r="E88" s="19">
        <v>0.38300000000000001</v>
      </c>
      <c r="F88" s="19"/>
    </row>
    <row r="89" spans="1:6">
      <c r="A89" s="26"/>
      <c r="B89" s="33"/>
      <c r="C89" s="17" t="s">
        <v>13</v>
      </c>
      <c r="D89" s="13">
        <f t="shared" si="3"/>
        <v>1</v>
      </c>
      <c r="E89" s="19">
        <v>1</v>
      </c>
      <c r="F89" s="19"/>
    </row>
    <row r="90" spans="1:6">
      <c r="A90" s="30"/>
      <c r="B90" s="33"/>
      <c r="C90" s="17" t="s">
        <v>14</v>
      </c>
      <c r="D90" s="13">
        <f t="shared" ref="D90:D156" si="4">E90+F90</f>
        <v>139.96100000000001</v>
      </c>
      <c r="E90" s="19">
        <v>139.96100000000001</v>
      </c>
      <c r="F90" s="19"/>
    </row>
    <row r="91" spans="1:6">
      <c r="A91" s="20"/>
      <c r="B91" s="33" t="s">
        <v>67</v>
      </c>
      <c r="C91" s="17" t="s">
        <v>12</v>
      </c>
      <c r="D91" s="24">
        <v>0.73699999999999999</v>
      </c>
      <c r="E91" s="19">
        <v>0.432</v>
      </c>
      <c r="F91" s="19"/>
    </row>
    <row r="92" spans="1:6">
      <c r="A92" s="22" t="s">
        <v>68</v>
      </c>
      <c r="B92" s="33"/>
      <c r="C92" s="17" t="s">
        <v>13</v>
      </c>
      <c r="D92" s="24">
        <v>1</v>
      </c>
      <c r="E92" s="19">
        <v>1</v>
      </c>
      <c r="F92" s="19"/>
    </row>
    <row r="93" spans="1:6">
      <c r="A93" s="23"/>
      <c r="B93" s="33"/>
      <c r="C93" s="17" t="s">
        <v>14</v>
      </c>
      <c r="D93" s="24">
        <v>167.96899999999999</v>
      </c>
      <c r="E93" s="19">
        <v>159.25700000000001</v>
      </c>
      <c r="F93" s="19"/>
    </row>
    <row r="94" spans="1:6">
      <c r="A94" s="32" t="s">
        <v>69</v>
      </c>
      <c r="B94" s="33" t="s">
        <v>70</v>
      </c>
      <c r="C94" s="17" t="s">
        <v>12</v>
      </c>
      <c r="D94" s="13">
        <f t="shared" si="4"/>
        <v>0.33400000000000002</v>
      </c>
      <c r="E94" s="19">
        <v>0.33400000000000002</v>
      </c>
      <c r="F94" s="19"/>
    </row>
    <row r="95" spans="1:6">
      <c r="A95" s="26"/>
      <c r="B95" s="33"/>
      <c r="C95" s="17" t="s">
        <v>13</v>
      </c>
      <c r="D95" s="13">
        <f t="shared" si="4"/>
        <v>1</v>
      </c>
      <c r="E95" s="19">
        <v>1</v>
      </c>
      <c r="F95" s="19"/>
    </row>
    <row r="96" spans="1:6">
      <c r="A96" s="26"/>
      <c r="B96" s="33"/>
      <c r="C96" s="17" t="s">
        <v>14</v>
      </c>
      <c r="D96" s="13">
        <f t="shared" si="4"/>
        <v>141.065</v>
      </c>
      <c r="E96" s="19">
        <v>141.065</v>
      </c>
      <c r="F96" s="19"/>
    </row>
    <row r="97" spans="1:6">
      <c r="A97" s="26" t="s">
        <v>71</v>
      </c>
      <c r="B97" s="33" t="s">
        <v>72</v>
      </c>
      <c r="C97" s="17" t="s">
        <v>12</v>
      </c>
      <c r="D97" s="13">
        <f t="shared" si="4"/>
        <v>0.31900000000000001</v>
      </c>
      <c r="E97" s="18"/>
      <c r="F97" s="19">
        <v>0.31900000000000001</v>
      </c>
    </row>
    <row r="98" spans="1:6">
      <c r="A98" s="26"/>
      <c r="B98" s="33"/>
      <c r="C98" s="17" t="s">
        <v>13</v>
      </c>
      <c r="D98" s="13">
        <f t="shared" si="4"/>
        <v>1</v>
      </c>
      <c r="E98" s="18"/>
      <c r="F98" s="19">
        <v>1</v>
      </c>
    </row>
    <row r="99" spans="1:6">
      <c r="A99" s="26"/>
      <c r="B99" s="33"/>
      <c r="C99" s="17" t="s">
        <v>14</v>
      </c>
      <c r="D99" s="13">
        <f t="shared" si="4"/>
        <v>146.84299999999999</v>
      </c>
      <c r="E99" s="18"/>
      <c r="F99" s="19">
        <v>146.84299999999999</v>
      </c>
    </row>
    <row r="100" spans="1:6">
      <c r="A100" s="26" t="s">
        <v>73</v>
      </c>
      <c r="B100" s="33" t="s">
        <v>74</v>
      </c>
      <c r="C100" s="17" t="s">
        <v>12</v>
      </c>
      <c r="D100" s="13">
        <f t="shared" si="4"/>
        <v>0.44400000000000001</v>
      </c>
      <c r="E100" s="18"/>
      <c r="F100" s="19">
        <v>0.44400000000000001</v>
      </c>
    </row>
    <row r="101" spans="1:6">
      <c r="A101" s="26"/>
      <c r="B101" s="33"/>
      <c r="C101" s="17" t="s">
        <v>13</v>
      </c>
      <c r="D101" s="13">
        <f t="shared" si="4"/>
        <v>1</v>
      </c>
      <c r="E101" s="18"/>
      <c r="F101" s="19">
        <v>1</v>
      </c>
    </row>
    <row r="102" spans="1:6">
      <c r="A102" s="26"/>
      <c r="B102" s="33"/>
      <c r="C102" s="17" t="s">
        <v>14</v>
      </c>
      <c r="D102" s="13">
        <f t="shared" si="4"/>
        <v>151.46100000000001</v>
      </c>
      <c r="E102" s="18"/>
      <c r="F102" s="19">
        <v>151.46100000000001</v>
      </c>
    </row>
    <row r="103" spans="1:6">
      <c r="A103" s="26" t="s">
        <v>75</v>
      </c>
      <c r="B103" s="33" t="s">
        <v>76</v>
      </c>
      <c r="C103" s="17" t="s">
        <v>12</v>
      </c>
      <c r="D103" s="13">
        <f t="shared" si="4"/>
        <v>0.39</v>
      </c>
      <c r="E103" s="18"/>
      <c r="F103" s="19">
        <v>0.39</v>
      </c>
    </row>
    <row r="104" spans="1:6">
      <c r="A104" s="26"/>
      <c r="B104" s="33"/>
      <c r="C104" s="17" t="s">
        <v>13</v>
      </c>
      <c r="D104" s="13">
        <f t="shared" si="4"/>
        <v>1</v>
      </c>
      <c r="E104" s="18"/>
      <c r="F104" s="19">
        <v>1</v>
      </c>
    </row>
    <row r="105" spans="1:6">
      <c r="A105" s="26"/>
      <c r="B105" s="33"/>
      <c r="C105" s="17" t="s">
        <v>14</v>
      </c>
      <c r="D105" s="13">
        <f t="shared" si="4"/>
        <v>172.672</v>
      </c>
      <c r="E105" s="18"/>
      <c r="F105" s="19">
        <v>172.672</v>
      </c>
    </row>
    <row r="106" spans="1:6">
      <c r="A106" s="26" t="s">
        <v>77</v>
      </c>
      <c r="B106" s="33" t="s">
        <v>78</v>
      </c>
      <c r="C106" s="17" t="s">
        <v>12</v>
      </c>
      <c r="D106" s="13">
        <f t="shared" si="4"/>
        <v>0.48899999999999999</v>
      </c>
      <c r="E106" s="18"/>
      <c r="F106" s="19">
        <v>0.48899999999999999</v>
      </c>
    </row>
    <row r="107" spans="1:6">
      <c r="A107" s="26"/>
      <c r="B107" s="33"/>
      <c r="C107" s="17" t="s">
        <v>13</v>
      </c>
      <c r="D107" s="13">
        <f t="shared" si="4"/>
        <v>1</v>
      </c>
      <c r="E107" s="18"/>
      <c r="F107" s="19">
        <v>1</v>
      </c>
    </row>
    <row r="108" spans="1:6">
      <c r="A108" s="26"/>
      <c r="B108" s="33"/>
      <c r="C108" s="17" t="s">
        <v>14</v>
      </c>
      <c r="D108" s="13">
        <f t="shared" si="4"/>
        <v>178.30799999999999</v>
      </c>
      <c r="E108" s="18"/>
      <c r="F108" s="19">
        <v>178.30799999999999</v>
      </c>
    </row>
    <row r="109" spans="1:6">
      <c r="A109" s="26" t="s">
        <v>79</v>
      </c>
      <c r="B109" s="33" t="s">
        <v>80</v>
      </c>
      <c r="C109" s="17" t="s">
        <v>12</v>
      </c>
      <c r="D109" s="13">
        <f t="shared" si="4"/>
        <v>0.36299999999999999</v>
      </c>
      <c r="E109" s="19"/>
      <c r="F109" s="18">
        <v>0.36299999999999999</v>
      </c>
    </row>
    <row r="110" spans="1:6">
      <c r="A110" s="26"/>
      <c r="B110" s="33"/>
      <c r="C110" s="17" t="s">
        <v>13</v>
      </c>
      <c r="D110" s="13">
        <f t="shared" si="4"/>
        <v>1</v>
      </c>
      <c r="E110" s="19"/>
      <c r="F110" s="18">
        <v>1</v>
      </c>
    </row>
    <row r="111" spans="1:6">
      <c r="A111" s="26"/>
      <c r="B111" s="33"/>
      <c r="C111" s="17" t="s">
        <v>14</v>
      </c>
      <c r="D111" s="13">
        <f t="shared" si="4"/>
        <v>143.678</v>
      </c>
      <c r="E111" s="19"/>
      <c r="F111" s="18">
        <v>143.678</v>
      </c>
    </row>
    <row r="112" spans="1:6">
      <c r="A112" s="26" t="s">
        <v>81</v>
      </c>
      <c r="B112" s="33" t="s">
        <v>82</v>
      </c>
      <c r="C112" s="17" t="s">
        <v>12</v>
      </c>
      <c r="D112" s="13">
        <f t="shared" si="4"/>
        <v>0.44500000000000001</v>
      </c>
      <c r="E112" s="18"/>
      <c r="F112" s="19">
        <v>0.44500000000000001</v>
      </c>
    </row>
    <row r="113" spans="1:6">
      <c r="A113" s="26"/>
      <c r="B113" s="33"/>
      <c r="C113" s="17" t="s">
        <v>13</v>
      </c>
      <c r="D113" s="13">
        <f t="shared" si="4"/>
        <v>1</v>
      </c>
      <c r="E113" s="18"/>
      <c r="F113" s="19">
        <v>1</v>
      </c>
    </row>
    <row r="114" spans="1:6">
      <c r="A114" s="26"/>
      <c r="B114" s="33"/>
      <c r="C114" s="17" t="s">
        <v>14</v>
      </c>
      <c r="D114" s="13">
        <f t="shared" si="4"/>
        <v>162.81899999999999</v>
      </c>
      <c r="E114" s="18"/>
      <c r="F114" s="19">
        <v>162.81899999999999</v>
      </c>
    </row>
    <row r="115" spans="1:6">
      <c r="A115" s="26" t="s">
        <v>83</v>
      </c>
      <c r="B115" s="33" t="s">
        <v>84</v>
      </c>
      <c r="C115" s="17" t="s">
        <v>12</v>
      </c>
      <c r="D115" s="13">
        <f t="shared" si="4"/>
        <v>0.309</v>
      </c>
      <c r="E115" s="19">
        <v>0.309</v>
      </c>
      <c r="F115" s="19"/>
    </row>
    <row r="116" spans="1:6">
      <c r="A116" s="26"/>
      <c r="B116" s="33"/>
      <c r="C116" s="17" t="s">
        <v>13</v>
      </c>
      <c r="D116" s="13">
        <f t="shared" si="4"/>
        <v>1</v>
      </c>
      <c r="E116" s="19">
        <v>1</v>
      </c>
      <c r="F116" s="19"/>
    </row>
    <row r="117" spans="1:6">
      <c r="A117" s="26"/>
      <c r="B117" s="33"/>
      <c r="C117" s="17" t="s">
        <v>14</v>
      </c>
      <c r="D117" s="13">
        <f t="shared" si="4"/>
        <v>109.038</v>
      </c>
      <c r="E117" s="19">
        <v>109.038</v>
      </c>
      <c r="F117" s="19"/>
    </row>
    <row r="118" spans="1:6">
      <c r="A118" s="26" t="s">
        <v>85</v>
      </c>
      <c r="B118" s="33" t="s">
        <v>86</v>
      </c>
      <c r="C118" s="17" t="s">
        <v>12</v>
      </c>
      <c r="D118" s="13">
        <f t="shared" si="4"/>
        <v>0.312</v>
      </c>
      <c r="E118" s="19">
        <v>0.312</v>
      </c>
      <c r="F118" s="19"/>
    </row>
    <row r="119" spans="1:6">
      <c r="A119" s="26"/>
      <c r="B119" s="33"/>
      <c r="C119" s="17" t="s">
        <v>13</v>
      </c>
      <c r="D119" s="13">
        <f t="shared" si="4"/>
        <v>1</v>
      </c>
      <c r="E119" s="19">
        <v>1</v>
      </c>
      <c r="F119" s="19"/>
    </row>
    <row r="120" spans="1:6">
      <c r="A120" s="26"/>
      <c r="B120" s="33"/>
      <c r="C120" s="17" t="s">
        <v>14</v>
      </c>
      <c r="D120" s="13">
        <f t="shared" si="4"/>
        <v>112.065</v>
      </c>
      <c r="E120" s="19">
        <v>112.065</v>
      </c>
      <c r="F120" s="19"/>
    </row>
    <row r="121" spans="1:6">
      <c r="A121" s="26" t="s">
        <v>87</v>
      </c>
      <c r="B121" s="33" t="s">
        <v>88</v>
      </c>
      <c r="C121" s="17" t="s">
        <v>12</v>
      </c>
      <c r="D121" s="13">
        <f t="shared" si="4"/>
        <v>0.312</v>
      </c>
      <c r="E121" s="19">
        <v>0.312</v>
      </c>
      <c r="F121" s="19"/>
    </row>
    <row r="122" spans="1:6">
      <c r="A122" s="26"/>
      <c r="B122" s="33"/>
      <c r="C122" s="17" t="s">
        <v>13</v>
      </c>
      <c r="D122" s="13">
        <f t="shared" si="4"/>
        <v>1</v>
      </c>
      <c r="E122" s="19">
        <v>1</v>
      </c>
      <c r="F122" s="19"/>
    </row>
    <row r="123" spans="1:6">
      <c r="A123" s="26"/>
      <c r="B123" s="33"/>
      <c r="C123" s="17" t="s">
        <v>14</v>
      </c>
      <c r="D123" s="13">
        <f t="shared" si="4"/>
        <v>104.929</v>
      </c>
      <c r="E123" s="19">
        <v>104.929</v>
      </c>
      <c r="F123" s="19"/>
    </row>
    <row r="124" spans="1:6">
      <c r="A124" s="26" t="s">
        <v>89</v>
      </c>
      <c r="B124" s="33" t="s">
        <v>90</v>
      </c>
      <c r="C124" s="17" t="s">
        <v>12</v>
      </c>
      <c r="D124" s="13">
        <f t="shared" si="4"/>
        <v>0.49299999999999999</v>
      </c>
      <c r="E124" s="18"/>
      <c r="F124" s="19">
        <v>0.49299999999999999</v>
      </c>
    </row>
    <row r="125" spans="1:6">
      <c r="A125" s="26"/>
      <c r="B125" s="33"/>
      <c r="C125" s="17" t="s">
        <v>13</v>
      </c>
      <c r="D125" s="13">
        <f t="shared" si="4"/>
        <v>1</v>
      </c>
      <c r="E125" s="18"/>
      <c r="F125" s="19">
        <v>1</v>
      </c>
    </row>
    <row r="126" spans="1:6">
      <c r="A126" s="26"/>
      <c r="B126" s="33"/>
      <c r="C126" s="17" t="s">
        <v>14</v>
      </c>
      <c r="D126" s="13">
        <f t="shared" si="4"/>
        <v>154.94900000000001</v>
      </c>
      <c r="E126" s="18"/>
      <c r="F126" s="19">
        <v>154.94900000000001</v>
      </c>
    </row>
    <row r="127" spans="1:6">
      <c r="A127" s="26" t="s">
        <v>91</v>
      </c>
      <c r="B127" s="33" t="s">
        <v>92</v>
      </c>
      <c r="C127" s="17" t="s">
        <v>12</v>
      </c>
      <c r="D127" s="13">
        <f t="shared" si="4"/>
        <v>0.96199999999999997</v>
      </c>
      <c r="E127" s="18"/>
      <c r="F127" s="19">
        <v>0.96199999999999997</v>
      </c>
    </row>
    <row r="128" spans="1:6">
      <c r="A128" s="26"/>
      <c r="B128" s="33"/>
      <c r="C128" s="17" t="s">
        <v>13</v>
      </c>
      <c r="D128" s="13">
        <f t="shared" si="4"/>
        <v>1</v>
      </c>
      <c r="E128" s="18"/>
      <c r="F128" s="19">
        <v>1</v>
      </c>
    </row>
    <row r="129" spans="1:6">
      <c r="A129" s="26"/>
      <c r="B129" s="33"/>
      <c r="C129" s="17" t="s">
        <v>14</v>
      </c>
      <c r="D129" s="13">
        <f t="shared" si="4"/>
        <v>255.67400000000001</v>
      </c>
      <c r="E129" s="18"/>
      <c r="F129" s="19">
        <v>255.67400000000001</v>
      </c>
    </row>
    <row r="130" spans="1:6">
      <c r="A130" s="26" t="s">
        <v>93</v>
      </c>
      <c r="B130" s="33" t="s">
        <v>94</v>
      </c>
      <c r="C130" s="17" t="s">
        <v>12</v>
      </c>
      <c r="D130" s="13">
        <f t="shared" si="4"/>
        <v>0.98899999999999999</v>
      </c>
      <c r="E130" s="18"/>
      <c r="F130" s="19">
        <v>0.98899999999999999</v>
      </c>
    </row>
    <row r="131" spans="1:6">
      <c r="A131" s="26"/>
      <c r="B131" s="33"/>
      <c r="C131" s="17" t="s">
        <v>13</v>
      </c>
      <c r="D131" s="13">
        <f t="shared" si="4"/>
        <v>1</v>
      </c>
      <c r="E131" s="18"/>
      <c r="F131" s="19">
        <v>1</v>
      </c>
    </row>
    <row r="132" spans="1:6">
      <c r="A132" s="26"/>
      <c r="B132" s="33"/>
      <c r="C132" s="17" t="s">
        <v>14</v>
      </c>
      <c r="D132" s="13">
        <f t="shared" si="4"/>
        <v>256.48399999999998</v>
      </c>
      <c r="E132" s="18"/>
      <c r="F132" s="19">
        <v>256.48399999999998</v>
      </c>
    </row>
    <row r="133" spans="1:6">
      <c r="A133" s="26" t="s">
        <v>95</v>
      </c>
      <c r="B133" s="33" t="s">
        <v>96</v>
      </c>
      <c r="C133" s="17" t="s">
        <v>12</v>
      </c>
      <c r="D133" s="13">
        <f t="shared" si="4"/>
        <v>0.47099999999999997</v>
      </c>
      <c r="E133" s="18"/>
      <c r="F133" s="19">
        <v>0.47099999999999997</v>
      </c>
    </row>
    <row r="134" spans="1:6">
      <c r="A134" s="26"/>
      <c r="B134" s="33"/>
      <c r="C134" s="17" t="s">
        <v>13</v>
      </c>
      <c r="D134" s="13">
        <f t="shared" si="4"/>
        <v>1</v>
      </c>
      <c r="E134" s="18"/>
      <c r="F134" s="19">
        <v>1</v>
      </c>
    </row>
    <row r="135" spans="1:6">
      <c r="A135" s="26"/>
      <c r="B135" s="33"/>
      <c r="C135" s="17" t="s">
        <v>14</v>
      </c>
      <c r="D135" s="13">
        <f t="shared" si="4"/>
        <v>159.27799999999999</v>
      </c>
      <c r="E135" s="18"/>
      <c r="F135" s="19">
        <v>159.27799999999999</v>
      </c>
    </row>
    <row r="136" spans="1:6">
      <c r="A136" s="26" t="s">
        <v>97</v>
      </c>
      <c r="B136" s="33" t="s">
        <v>98</v>
      </c>
      <c r="C136" s="17" t="s">
        <v>12</v>
      </c>
      <c r="D136" s="13">
        <f t="shared" si="4"/>
        <v>0.41699999999999998</v>
      </c>
      <c r="E136" s="18">
        <v>0.41699999999999998</v>
      </c>
      <c r="F136" s="18"/>
    </row>
    <row r="137" spans="1:6">
      <c r="A137" s="26"/>
      <c r="B137" s="33"/>
      <c r="C137" s="17" t="s">
        <v>13</v>
      </c>
      <c r="D137" s="13">
        <f t="shared" si="4"/>
        <v>1</v>
      </c>
      <c r="E137" s="18">
        <v>1</v>
      </c>
      <c r="F137" s="18"/>
    </row>
    <row r="138" spans="1:6">
      <c r="A138" s="26"/>
      <c r="B138" s="33"/>
      <c r="C138" s="17" t="s">
        <v>14</v>
      </c>
      <c r="D138" s="13">
        <f t="shared" si="4"/>
        <v>132.46299999999999</v>
      </c>
      <c r="E138" s="18">
        <v>132.46299999999999</v>
      </c>
      <c r="F138" s="18"/>
    </row>
    <row r="139" spans="1:6">
      <c r="A139" s="26" t="s">
        <v>99</v>
      </c>
      <c r="B139" s="33" t="s">
        <v>100</v>
      </c>
      <c r="C139" s="17" t="s">
        <v>12</v>
      </c>
      <c r="D139" s="13">
        <f t="shared" si="4"/>
        <v>1.01</v>
      </c>
      <c r="E139" s="18"/>
      <c r="F139" s="19">
        <v>1.01</v>
      </c>
    </row>
    <row r="140" spans="1:6">
      <c r="A140" s="26"/>
      <c r="B140" s="33"/>
      <c r="C140" s="17" t="s">
        <v>13</v>
      </c>
      <c r="D140" s="13">
        <f t="shared" si="4"/>
        <v>1</v>
      </c>
      <c r="E140" s="18"/>
      <c r="F140" s="19">
        <v>1</v>
      </c>
    </row>
    <row r="141" spans="1:6">
      <c r="A141" s="26"/>
      <c r="B141" s="33"/>
      <c r="C141" s="17" t="s">
        <v>14</v>
      </c>
      <c r="D141" s="13">
        <f t="shared" si="4"/>
        <v>411.09100000000001</v>
      </c>
      <c r="E141" s="18"/>
      <c r="F141" s="19">
        <v>411.09100000000001</v>
      </c>
    </row>
    <row r="142" spans="1:6">
      <c r="A142" s="26" t="s">
        <v>101</v>
      </c>
      <c r="B142" s="33" t="s">
        <v>102</v>
      </c>
      <c r="C142" s="17" t="s">
        <v>12</v>
      </c>
      <c r="D142" s="13">
        <f t="shared" si="4"/>
        <v>0.40300000000000002</v>
      </c>
      <c r="E142" s="19">
        <v>0.40300000000000002</v>
      </c>
      <c r="F142" s="19"/>
    </row>
    <row r="143" spans="1:6">
      <c r="A143" s="26"/>
      <c r="B143" s="33"/>
      <c r="C143" s="17" t="s">
        <v>13</v>
      </c>
      <c r="D143" s="13">
        <f t="shared" si="4"/>
        <v>1</v>
      </c>
      <c r="E143" s="19">
        <v>1</v>
      </c>
      <c r="F143" s="19"/>
    </row>
    <row r="144" spans="1:6">
      <c r="A144" s="26"/>
      <c r="B144" s="33"/>
      <c r="C144" s="17" t="s">
        <v>14</v>
      </c>
      <c r="D144" s="13">
        <f t="shared" si="4"/>
        <v>121.07599999999999</v>
      </c>
      <c r="E144" s="19">
        <v>121.07599999999999</v>
      </c>
      <c r="F144" s="19"/>
    </row>
    <row r="145" spans="1:6">
      <c r="A145" s="26" t="s">
        <v>103</v>
      </c>
      <c r="B145" s="33" t="s">
        <v>104</v>
      </c>
      <c r="C145" s="17" t="s">
        <v>12</v>
      </c>
      <c r="D145" s="13">
        <f t="shared" si="4"/>
        <v>0.41099999999999998</v>
      </c>
      <c r="E145" s="19">
        <v>0.41099999999999998</v>
      </c>
      <c r="F145" s="19"/>
    </row>
    <row r="146" spans="1:6">
      <c r="A146" s="26"/>
      <c r="B146" s="33"/>
      <c r="C146" s="17" t="s">
        <v>13</v>
      </c>
      <c r="D146" s="13">
        <f t="shared" si="4"/>
        <v>1</v>
      </c>
      <c r="E146" s="19">
        <v>1</v>
      </c>
      <c r="F146" s="19"/>
    </row>
    <row r="147" spans="1:6">
      <c r="A147" s="26"/>
      <c r="B147" s="33"/>
      <c r="C147" s="17" t="s">
        <v>14</v>
      </c>
      <c r="D147" s="13">
        <f t="shared" si="4"/>
        <v>121.877</v>
      </c>
      <c r="E147" s="19">
        <v>121.877</v>
      </c>
      <c r="F147" s="19"/>
    </row>
    <row r="148" spans="1:6">
      <c r="A148" s="26" t="s">
        <v>105</v>
      </c>
      <c r="B148" s="33" t="s">
        <v>106</v>
      </c>
      <c r="C148" s="17" t="s">
        <v>12</v>
      </c>
      <c r="D148" s="13">
        <f t="shared" si="4"/>
        <v>0.42</v>
      </c>
      <c r="E148" s="19">
        <v>0.42</v>
      </c>
      <c r="F148" s="19"/>
    </row>
    <row r="149" spans="1:6">
      <c r="A149" s="26"/>
      <c r="B149" s="33"/>
      <c r="C149" s="17" t="s">
        <v>13</v>
      </c>
      <c r="D149" s="13">
        <f t="shared" si="4"/>
        <v>1</v>
      </c>
      <c r="E149" s="19">
        <v>1</v>
      </c>
      <c r="F149" s="19"/>
    </row>
    <row r="150" spans="1:6">
      <c r="A150" s="26"/>
      <c r="B150" s="33"/>
      <c r="C150" s="17" t="s">
        <v>14</v>
      </c>
      <c r="D150" s="13">
        <f t="shared" si="4"/>
        <v>116.77800000000001</v>
      </c>
      <c r="E150" s="19">
        <v>116.77800000000001</v>
      </c>
      <c r="F150" s="19"/>
    </row>
    <row r="151" spans="1:6">
      <c r="A151" s="26" t="s">
        <v>107</v>
      </c>
      <c r="B151" s="33" t="s">
        <v>108</v>
      </c>
      <c r="C151" s="17" t="s">
        <v>12</v>
      </c>
      <c r="D151" s="13">
        <f t="shared" si="4"/>
        <v>0.40500000000000003</v>
      </c>
      <c r="E151" s="18"/>
      <c r="F151" s="19">
        <v>0.40500000000000003</v>
      </c>
    </row>
    <row r="152" spans="1:6">
      <c r="A152" s="26"/>
      <c r="B152" s="33"/>
      <c r="C152" s="17" t="s">
        <v>13</v>
      </c>
      <c r="D152" s="13">
        <f t="shared" si="4"/>
        <v>1</v>
      </c>
      <c r="E152" s="18"/>
      <c r="F152" s="19">
        <v>1</v>
      </c>
    </row>
    <row r="153" spans="1:6">
      <c r="A153" s="26"/>
      <c r="B153" s="33"/>
      <c r="C153" s="17" t="s">
        <v>14</v>
      </c>
      <c r="D153" s="13">
        <f t="shared" si="4"/>
        <v>148.203</v>
      </c>
      <c r="E153" s="18"/>
      <c r="F153" s="19">
        <v>148.203</v>
      </c>
    </row>
    <row r="154" spans="1:6">
      <c r="A154" s="26" t="s">
        <v>109</v>
      </c>
      <c r="B154" s="33" t="s">
        <v>110</v>
      </c>
      <c r="C154" s="17" t="s">
        <v>12</v>
      </c>
      <c r="D154" s="13">
        <f t="shared" si="4"/>
        <v>0.33400000000000002</v>
      </c>
      <c r="E154" s="18">
        <v>0.33400000000000002</v>
      </c>
      <c r="F154" s="19"/>
    </row>
    <row r="155" spans="1:6">
      <c r="A155" s="26"/>
      <c r="B155" s="33"/>
      <c r="C155" s="17" t="s">
        <v>13</v>
      </c>
      <c r="D155" s="13">
        <f t="shared" si="4"/>
        <v>1</v>
      </c>
      <c r="E155" s="18">
        <v>1</v>
      </c>
      <c r="F155" s="19"/>
    </row>
    <row r="156" spans="1:6">
      <c r="A156" s="26"/>
      <c r="B156" s="33"/>
      <c r="C156" s="17" t="s">
        <v>14</v>
      </c>
      <c r="D156" s="13">
        <f t="shared" si="4"/>
        <v>262.54300000000001</v>
      </c>
      <c r="E156" s="18">
        <v>262.54300000000001</v>
      </c>
      <c r="F156" s="19"/>
    </row>
    <row r="157" spans="1:6">
      <c r="A157" s="26" t="s">
        <v>111</v>
      </c>
      <c r="B157" s="33" t="s">
        <v>112</v>
      </c>
      <c r="C157" s="17" t="s">
        <v>12</v>
      </c>
      <c r="D157" s="13">
        <f t="shared" ref="D157:D220" si="5">E157+F157</f>
        <v>0.32700000000000001</v>
      </c>
      <c r="E157" s="19">
        <v>0.32700000000000001</v>
      </c>
      <c r="F157" s="19"/>
    </row>
    <row r="158" spans="1:6">
      <c r="A158" s="26"/>
      <c r="B158" s="33"/>
      <c r="C158" s="17" t="s">
        <v>13</v>
      </c>
      <c r="D158" s="13">
        <f t="shared" si="5"/>
        <v>1</v>
      </c>
      <c r="E158" s="19">
        <v>1</v>
      </c>
      <c r="F158" s="19"/>
    </row>
    <row r="159" spans="1:6">
      <c r="A159" s="26"/>
      <c r="B159" s="33"/>
      <c r="C159" s="17" t="s">
        <v>14</v>
      </c>
      <c r="D159" s="13">
        <f t="shared" si="5"/>
        <v>130.08600000000001</v>
      </c>
      <c r="E159" s="19">
        <v>130.08600000000001</v>
      </c>
      <c r="F159" s="19"/>
    </row>
    <row r="160" spans="1:6">
      <c r="A160" s="26" t="s">
        <v>113</v>
      </c>
      <c r="B160" s="33" t="s">
        <v>114</v>
      </c>
      <c r="C160" s="17" t="s">
        <v>12</v>
      </c>
      <c r="D160" s="13">
        <f t="shared" si="5"/>
        <v>0.46</v>
      </c>
      <c r="E160" s="18"/>
      <c r="F160" s="19">
        <v>0.46</v>
      </c>
    </row>
    <row r="161" spans="1:6">
      <c r="A161" s="26"/>
      <c r="B161" s="33"/>
      <c r="C161" s="17" t="s">
        <v>13</v>
      </c>
      <c r="D161" s="13">
        <f t="shared" si="5"/>
        <v>1</v>
      </c>
      <c r="E161" s="18"/>
      <c r="F161" s="19">
        <v>1</v>
      </c>
    </row>
    <row r="162" spans="1:6">
      <c r="A162" s="26"/>
      <c r="B162" s="33"/>
      <c r="C162" s="17" t="s">
        <v>14</v>
      </c>
      <c r="D162" s="13">
        <f t="shared" si="5"/>
        <v>150.59899999999999</v>
      </c>
      <c r="E162" s="18"/>
      <c r="F162" s="19">
        <v>150.59899999999999</v>
      </c>
    </row>
    <row r="163" spans="1:6">
      <c r="A163" s="26" t="s">
        <v>115</v>
      </c>
      <c r="B163" s="33" t="s">
        <v>116</v>
      </c>
      <c r="C163" s="17" t="s">
        <v>12</v>
      </c>
      <c r="D163" s="13">
        <f t="shared" si="5"/>
        <v>0.41799999999999998</v>
      </c>
      <c r="E163" s="18"/>
      <c r="F163" s="19">
        <v>0.41799999999999998</v>
      </c>
    </row>
    <row r="164" spans="1:6">
      <c r="A164" s="26"/>
      <c r="B164" s="33"/>
      <c r="C164" s="17" t="s">
        <v>13</v>
      </c>
      <c r="D164" s="13">
        <f t="shared" si="5"/>
        <v>1</v>
      </c>
      <c r="E164" s="18"/>
      <c r="F164" s="19">
        <v>1</v>
      </c>
    </row>
    <row r="165" spans="1:6">
      <c r="A165" s="26"/>
      <c r="B165" s="33"/>
      <c r="C165" s="17" t="s">
        <v>14</v>
      </c>
      <c r="D165" s="13">
        <f t="shared" si="5"/>
        <v>171.19399999999999</v>
      </c>
      <c r="E165" s="18"/>
      <c r="F165" s="19">
        <v>171.19399999999999</v>
      </c>
    </row>
    <row r="166" spans="1:6">
      <c r="A166" s="26" t="s">
        <v>117</v>
      </c>
      <c r="B166" s="33" t="s">
        <v>118</v>
      </c>
      <c r="C166" s="17" t="s">
        <v>12</v>
      </c>
      <c r="D166" s="13">
        <f t="shared" si="5"/>
        <v>0.47699999999999998</v>
      </c>
      <c r="E166" s="18"/>
      <c r="F166" s="19">
        <v>0.47699999999999998</v>
      </c>
    </row>
    <row r="167" spans="1:6">
      <c r="A167" s="26"/>
      <c r="B167" s="33"/>
      <c r="C167" s="17" t="s">
        <v>13</v>
      </c>
      <c r="D167" s="13">
        <f t="shared" si="5"/>
        <v>1</v>
      </c>
      <c r="E167" s="18"/>
      <c r="F167" s="19">
        <v>1</v>
      </c>
    </row>
    <row r="168" spans="1:6">
      <c r="A168" s="26"/>
      <c r="B168" s="33"/>
      <c r="C168" s="17" t="s">
        <v>14</v>
      </c>
      <c r="D168" s="13">
        <f t="shared" si="5"/>
        <v>192.85</v>
      </c>
      <c r="E168" s="18"/>
      <c r="F168" s="19">
        <v>192.85</v>
      </c>
    </row>
    <row r="169" spans="1:6">
      <c r="A169" s="26" t="s">
        <v>119</v>
      </c>
      <c r="B169" s="33" t="s">
        <v>120</v>
      </c>
      <c r="C169" s="17" t="s">
        <v>12</v>
      </c>
      <c r="D169" s="13">
        <f t="shared" si="5"/>
        <v>0.67800000000000005</v>
      </c>
      <c r="E169" s="18"/>
      <c r="F169" s="19">
        <v>0.67800000000000005</v>
      </c>
    </row>
    <row r="170" spans="1:6">
      <c r="A170" s="26"/>
      <c r="B170" s="33"/>
      <c r="C170" s="17" t="s">
        <v>13</v>
      </c>
      <c r="D170" s="13">
        <f t="shared" si="5"/>
        <v>1</v>
      </c>
      <c r="E170" s="18"/>
      <c r="F170" s="19">
        <v>1</v>
      </c>
    </row>
    <row r="171" spans="1:6">
      <c r="A171" s="26"/>
      <c r="B171" s="33"/>
      <c r="C171" s="17" t="s">
        <v>14</v>
      </c>
      <c r="D171" s="13">
        <f t="shared" si="5"/>
        <v>216.619</v>
      </c>
      <c r="E171" s="18"/>
      <c r="F171" s="19">
        <v>216.619</v>
      </c>
    </row>
    <row r="172" spans="1:6">
      <c r="A172" s="26" t="s">
        <v>121</v>
      </c>
      <c r="B172" s="33" t="s">
        <v>122</v>
      </c>
      <c r="C172" s="17" t="s">
        <v>12</v>
      </c>
      <c r="D172" s="13">
        <f t="shared" si="5"/>
        <v>0.375</v>
      </c>
      <c r="E172" s="19">
        <v>0.375</v>
      </c>
      <c r="F172" s="19"/>
    </row>
    <row r="173" spans="1:6">
      <c r="A173" s="26"/>
      <c r="B173" s="33"/>
      <c r="C173" s="17" t="s">
        <v>13</v>
      </c>
      <c r="D173" s="13">
        <f t="shared" si="5"/>
        <v>1</v>
      </c>
      <c r="E173" s="19">
        <v>1</v>
      </c>
      <c r="F173" s="19"/>
    </row>
    <row r="174" spans="1:6">
      <c r="A174" s="26"/>
      <c r="B174" s="33"/>
      <c r="C174" s="17" t="s">
        <v>14</v>
      </c>
      <c r="D174" s="13">
        <f t="shared" si="5"/>
        <v>130.89099999999999</v>
      </c>
      <c r="E174" s="19">
        <v>130.89099999999999</v>
      </c>
      <c r="F174" s="19"/>
    </row>
    <row r="175" spans="1:6">
      <c r="A175" s="26" t="s">
        <v>123</v>
      </c>
      <c r="B175" s="33" t="s">
        <v>124</v>
      </c>
      <c r="C175" s="17" t="s">
        <v>12</v>
      </c>
      <c r="D175" s="13">
        <f t="shared" si="5"/>
        <v>0.89500000000000002</v>
      </c>
      <c r="E175" s="18"/>
      <c r="F175" s="19">
        <v>0.89500000000000002</v>
      </c>
    </row>
    <row r="176" spans="1:6">
      <c r="A176" s="26"/>
      <c r="B176" s="33"/>
      <c r="C176" s="17" t="s">
        <v>13</v>
      </c>
      <c r="D176" s="13">
        <f t="shared" si="5"/>
        <v>1</v>
      </c>
      <c r="E176" s="18"/>
      <c r="F176" s="19">
        <v>1</v>
      </c>
    </row>
    <row r="177" spans="1:6">
      <c r="A177" s="26"/>
      <c r="B177" s="33"/>
      <c r="C177" s="17" t="s">
        <v>14</v>
      </c>
      <c r="D177" s="13">
        <f t="shared" si="5"/>
        <v>292.50299999999999</v>
      </c>
      <c r="E177" s="18"/>
      <c r="F177" s="19">
        <v>292.50299999999999</v>
      </c>
    </row>
    <row r="178" spans="1:6">
      <c r="A178" s="26" t="s">
        <v>125</v>
      </c>
      <c r="B178" s="33" t="s">
        <v>126</v>
      </c>
      <c r="C178" s="17" t="s">
        <v>12</v>
      </c>
      <c r="D178" s="13">
        <f t="shared" si="5"/>
        <v>1</v>
      </c>
      <c r="E178" s="19"/>
      <c r="F178" s="18">
        <v>1</v>
      </c>
    </row>
    <row r="179" spans="1:6">
      <c r="A179" s="26"/>
      <c r="B179" s="33"/>
      <c r="C179" s="17" t="s">
        <v>13</v>
      </c>
      <c r="D179" s="13">
        <f t="shared" si="5"/>
        <v>1</v>
      </c>
      <c r="E179" s="19"/>
      <c r="F179" s="18">
        <v>1</v>
      </c>
    </row>
    <row r="180" spans="1:6">
      <c r="A180" s="26"/>
      <c r="B180" s="33"/>
      <c r="C180" s="17" t="s">
        <v>14</v>
      </c>
      <c r="D180" s="13">
        <f t="shared" si="5"/>
        <v>366.464</v>
      </c>
      <c r="E180" s="19"/>
      <c r="F180" s="18">
        <v>366.464</v>
      </c>
    </row>
    <row r="181" spans="1:6">
      <c r="A181" s="26" t="s">
        <v>127</v>
      </c>
      <c r="B181" s="33" t="s">
        <v>128</v>
      </c>
      <c r="C181" s="17" t="s">
        <v>12</v>
      </c>
      <c r="D181" s="13">
        <f t="shared" si="5"/>
        <v>0.66900000000000004</v>
      </c>
      <c r="E181" s="18"/>
      <c r="F181" s="19">
        <v>0.66900000000000004</v>
      </c>
    </row>
    <row r="182" spans="1:6">
      <c r="A182" s="26"/>
      <c r="B182" s="33"/>
      <c r="C182" s="17" t="s">
        <v>13</v>
      </c>
      <c r="D182" s="13">
        <f t="shared" si="5"/>
        <v>1</v>
      </c>
      <c r="E182" s="18"/>
      <c r="F182" s="19">
        <v>1</v>
      </c>
    </row>
    <row r="183" spans="1:6">
      <c r="A183" s="26"/>
      <c r="B183" s="33"/>
      <c r="C183" s="17" t="s">
        <v>14</v>
      </c>
      <c r="D183" s="13">
        <f t="shared" si="5"/>
        <v>277.726</v>
      </c>
      <c r="E183" s="18"/>
      <c r="F183" s="19">
        <v>277.726</v>
      </c>
    </row>
    <row r="184" spans="1:6">
      <c r="A184" s="26" t="s">
        <v>129</v>
      </c>
      <c r="B184" s="33" t="s">
        <v>130</v>
      </c>
      <c r="C184" s="17" t="s">
        <v>12</v>
      </c>
      <c r="D184" s="13">
        <f t="shared" si="5"/>
        <v>0.443</v>
      </c>
      <c r="E184" s="19">
        <v>0.443</v>
      </c>
      <c r="F184" s="19"/>
    </row>
    <row r="185" spans="1:6">
      <c r="A185" s="26"/>
      <c r="B185" s="33"/>
      <c r="C185" s="17" t="s">
        <v>13</v>
      </c>
      <c r="D185" s="13">
        <f t="shared" si="5"/>
        <v>1</v>
      </c>
      <c r="E185" s="19">
        <v>1</v>
      </c>
      <c r="F185" s="19"/>
    </row>
    <row r="186" spans="1:6">
      <c r="A186" s="26"/>
      <c r="B186" s="33"/>
      <c r="C186" s="17" t="s">
        <v>14</v>
      </c>
      <c r="D186" s="13">
        <f t="shared" si="5"/>
        <v>174.93799999999999</v>
      </c>
      <c r="E186" s="19">
        <v>174.93799999999999</v>
      </c>
      <c r="F186" s="19"/>
    </row>
    <row r="187" spans="1:6">
      <c r="A187" s="26" t="s">
        <v>131</v>
      </c>
      <c r="B187" s="33" t="s">
        <v>132</v>
      </c>
      <c r="C187" s="17" t="s">
        <v>12</v>
      </c>
      <c r="D187" s="13">
        <f t="shared" si="5"/>
        <v>0.39500000000000002</v>
      </c>
      <c r="E187" s="18">
        <v>0.39500000000000002</v>
      </c>
      <c r="F187" s="19"/>
    </row>
    <row r="188" spans="1:6">
      <c r="A188" s="26"/>
      <c r="B188" s="33"/>
      <c r="C188" s="17" t="s">
        <v>13</v>
      </c>
      <c r="D188" s="13">
        <f t="shared" si="5"/>
        <v>1</v>
      </c>
      <c r="E188" s="18">
        <v>1</v>
      </c>
      <c r="F188" s="19"/>
    </row>
    <row r="189" spans="1:6">
      <c r="A189" s="26"/>
      <c r="B189" s="33"/>
      <c r="C189" s="17" t="s">
        <v>14</v>
      </c>
      <c r="D189" s="13">
        <f t="shared" si="5"/>
        <v>165.446</v>
      </c>
      <c r="E189" s="18">
        <v>165.446</v>
      </c>
      <c r="F189" s="19"/>
    </row>
    <row r="190" spans="1:6">
      <c r="A190" s="26" t="s">
        <v>133</v>
      </c>
      <c r="B190" s="33" t="s">
        <v>134</v>
      </c>
      <c r="C190" s="17" t="s">
        <v>12</v>
      </c>
      <c r="D190" s="13">
        <f t="shared" si="5"/>
        <v>0.375</v>
      </c>
      <c r="E190" s="18">
        <v>0.375</v>
      </c>
      <c r="F190" s="19"/>
    </row>
    <row r="191" spans="1:6">
      <c r="A191" s="26"/>
      <c r="B191" s="33"/>
      <c r="C191" s="17" t="s">
        <v>13</v>
      </c>
      <c r="D191" s="13">
        <f t="shared" si="5"/>
        <v>1</v>
      </c>
      <c r="E191" s="18">
        <v>1</v>
      </c>
      <c r="F191" s="19"/>
    </row>
    <row r="192" spans="1:6">
      <c r="A192" s="26"/>
      <c r="B192" s="33"/>
      <c r="C192" s="17" t="s">
        <v>14</v>
      </c>
      <c r="D192" s="13">
        <f t="shared" si="5"/>
        <v>164.11799999999999</v>
      </c>
      <c r="E192" s="18">
        <v>164.11799999999999</v>
      </c>
      <c r="F192" s="19"/>
    </row>
    <row r="193" spans="1:6">
      <c r="A193" s="26" t="s">
        <v>135</v>
      </c>
      <c r="B193" s="33" t="s">
        <v>136</v>
      </c>
      <c r="C193" s="17" t="s">
        <v>12</v>
      </c>
      <c r="D193" s="13">
        <f t="shared" si="5"/>
        <v>0.41699999999999998</v>
      </c>
      <c r="E193" s="18">
        <v>0.41699999999999998</v>
      </c>
      <c r="F193" s="19"/>
    </row>
    <row r="194" spans="1:6">
      <c r="A194" s="26"/>
      <c r="B194" s="33"/>
      <c r="C194" s="17" t="s">
        <v>13</v>
      </c>
      <c r="D194" s="13">
        <f t="shared" si="5"/>
        <v>1</v>
      </c>
      <c r="E194" s="18">
        <v>1</v>
      </c>
      <c r="F194" s="19"/>
    </row>
    <row r="195" spans="1:6">
      <c r="A195" s="26"/>
      <c r="B195" s="33"/>
      <c r="C195" s="17" t="s">
        <v>14</v>
      </c>
      <c r="D195" s="13">
        <f t="shared" si="5"/>
        <v>169.82400000000001</v>
      </c>
      <c r="E195" s="18">
        <v>169.82400000000001</v>
      </c>
      <c r="F195" s="19"/>
    </row>
    <row r="196" spans="1:6">
      <c r="A196" s="26" t="s">
        <v>137</v>
      </c>
      <c r="B196" s="33" t="s">
        <v>138</v>
      </c>
      <c r="C196" s="17" t="s">
        <v>12</v>
      </c>
      <c r="D196" s="13">
        <f t="shared" si="5"/>
        <v>0.45900000000000002</v>
      </c>
      <c r="E196" s="18"/>
      <c r="F196" s="19">
        <v>0.45900000000000002</v>
      </c>
    </row>
    <row r="197" spans="1:6">
      <c r="A197" s="26"/>
      <c r="B197" s="33"/>
      <c r="C197" s="17" t="s">
        <v>13</v>
      </c>
      <c r="D197" s="13">
        <f t="shared" si="5"/>
        <v>1</v>
      </c>
      <c r="E197" s="18"/>
      <c r="F197" s="19">
        <v>1</v>
      </c>
    </row>
    <row r="198" spans="1:6">
      <c r="A198" s="26"/>
      <c r="B198" s="33"/>
      <c r="C198" s="17" t="s">
        <v>14</v>
      </c>
      <c r="D198" s="13">
        <f t="shared" si="5"/>
        <v>172.96100000000001</v>
      </c>
      <c r="E198" s="18"/>
      <c r="F198" s="19">
        <v>172.96100000000001</v>
      </c>
    </row>
    <row r="199" spans="1:6">
      <c r="A199" s="26" t="s">
        <v>139</v>
      </c>
      <c r="B199" s="33" t="s">
        <v>140</v>
      </c>
      <c r="C199" s="17" t="s">
        <v>12</v>
      </c>
      <c r="D199" s="13">
        <f t="shared" si="5"/>
        <v>0.40600000000000003</v>
      </c>
      <c r="E199" s="18"/>
      <c r="F199" s="19">
        <v>0.40600000000000003</v>
      </c>
    </row>
    <row r="200" spans="1:6">
      <c r="A200" s="26"/>
      <c r="B200" s="33"/>
      <c r="C200" s="17" t="s">
        <v>13</v>
      </c>
      <c r="D200" s="13">
        <f t="shared" si="5"/>
        <v>1</v>
      </c>
      <c r="E200" s="18"/>
      <c r="F200" s="19">
        <v>1</v>
      </c>
    </row>
    <row r="201" spans="1:6">
      <c r="A201" s="26"/>
      <c r="B201" s="33"/>
      <c r="C201" s="17" t="s">
        <v>14</v>
      </c>
      <c r="D201" s="13">
        <f t="shared" si="5"/>
        <v>120.218</v>
      </c>
      <c r="E201" s="18"/>
      <c r="F201" s="19">
        <v>120.218</v>
      </c>
    </row>
    <row r="202" spans="1:6">
      <c r="A202" s="26" t="s">
        <v>141</v>
      </c>
      <c r="B202" s="33" t="s">
        <v>142</v>
      </c>
      <c r="C202" s="17" t="s">
        <v>12</v>
      </c>
      <c r="D202" s="13">
        <f t="shared" si="5"/>
        <v>0.72699999999999998</v>
      </c>
      <c r="E202" s="18"/>
      <c r="F202" s="19">
        <v>0.72699999999999998</v>
      </c>
    </row>
    <row r="203" spans="1:6">
      <c r="A203" s="26"/>
      <c r="B203" s="33"/>
      <c r="C203" s="17" t="s">
        <v>13</v>
      </c>
      <c r="D203" s="13">
        <f t="shared" si="5"/>
        <v>1</v>
      </c>
      <c r="E203" s="18"/>
      <c r="F203" s="19">
        <v>1</v>
      </c>
    </row>
    <row r="204" spans="1:6">
      <c r="A204" s="26"/>
      <c r="B204" s="33"/>
      <c r="C204" s="17" t="s">
        <v>14</v>
      </c>
      <c r="D204" s="13">
        <f t="shared" si="5"/>
        <v>216.73500000000001</v>
      </c>
      <c r="E204" s="18"/>
      <c r="F204" s="19">
        <v>216.73500000000001</v>
      </c>
    </row>
    <row r="205" spans="1:6">
      <c r="A205" s="26" t="s">
        <v>143</v>
      </c>
      <c r="B205" s="33" t="s">
        <v>144</v>
      </c>
      <c r="C205" s="17" t="s">
        <v>12</v>
      </c>
      <c r="D205" s="13">
        <f t="shared" si="5"/>
        <v>0.77900000000000003</v>
      </c>
      <c r="E205" s="18"/>
      <c r="F205" s="19">
        <v>0.77900000000000003</v>
      </c>
    </row>
    <row r="206" spans="1:6">
      <c r="A206" s="26"/>
      <c r="B206" s="33"/>
      <c r="C206" s="17" t="s">
        <v>13</v>
      </c>
      <c r="D206" s="13">
        <f t="shared" si="5"/>
        <v>1</v>
      </c>
      <c r="E206" s="18"/>
      <c r="F206" s="19">
        <v>1</v>
      </c>
    </row>
    <row r="207" spans="1:6">
      <c r="A207" s="26"/>
      <c r="B207" s="33"/>
      <c r="C207" s="17" t="s">
        <v>14</v>
      </c>
      <c r="D207" s="13">
        <f t="shared" si="5"/>
        <v>227.10499999999999</v>
      </c>
      <c r="E207" s="18"/>
      <c r="F207" s="19">
        <v>227.10499999999999</v>
      </c>
    </row>
    <row r="208" spans="1:6">
      <c r="A208" s="26" t="s">
        <v>145</v>
      </c>
      <c r="B208" s="33" t="s">
        <v>146</v>
      </c>
      <c r="C208" s="17" t="s">
        <v>12</v>
      </c>
      <c r="D208" s="13">
        <f t="shared" si="5"/>
        <v>1.325</v>
      </c>
      <c r="E208" s="18"/>
      <c r="F208" s="19">
        <v>1.325</v>
      </c>
    </row>
    <row r="209" spans="1:6">
      <c r="A209" s="26"/>
      <c r="B209" s="33"/>
      <c r="C209" s="17" t="s">
        <v>13</v>
      </c>
      <c r="D209" s="13">
        <f t="shared" si="5"/>
        <v>1</v>
      </c>
      <c r="E209" s="18"/>
      <c r="F209" s="19">
        <v>1</v>
      </c>
    </row>
    <row r="210" spans="1:6">
      <c r="A210" s="26"/>
      <c r="B210" s="33"/>
      <c r="C210" s="17" t="s">
        <v>14</v>
      </c>
      <c r="D210" s="13">
        <f t="shared" si="5"/>
        <v>448.79399999999998</v>
      </c>
      <c r="E210" s="18"/>
      <c r="F210" s="19">
        <v>448.79399999999998</v>
      </c>
    </row>
    <row r="211" spans="1:6">
      <c r="A211" s="26" t="s">
        <v>147</v>
      </c>
      <c r="B211" s="33" t="s">
        <v>148</v>
      </c>
      <c r="C211" s="17" t="s">
        <v>12</v>
      </c>
      <c r="D211" s="13">
        <f t="shared" si="5"/>
        <v>0.67400000000000004</v>
      </c>
      <c r="E211" s="18">
        <f>0.337+0.337</f>
        <v>0.67400000000000004</v>
      </c>
      <c r="F211" s="19"/>
    </row>
    <row r="212" spans="1:6">
      <c r="A212" s="26"/>
      <c r="B212" s="33"/>
      <c r="C212" s="17" t="s">
        <v>13</v>
      </c>
      <c r="D212" s="13">
        <f t="shared" si="5"/>
        <v>2</v>
      </c>
      <c r="E212" s="18">
        <v>2</v>
      </c>
      <c r="F212" s="19"/>
    </row>
    <row r="213" spans="1:6">
      <c r="A213" s="26"/>
      <c r="B213" s="33"/>
      <c r="C213" s="17" t="s">
        <v>14</v>
      </c>
      <c r="D213" s="13">
        <f t="shared" si="5"/>
        <v>226.60300000000001</v>
      </c>
      <c r="E213" s="18">
        <f>105.672+120.931</f>
        <v>226.60300000000001</v>
      </c>
      <c r="F213" s="19"/>
    </row>
    <row r="214" spans="1:6">
      <c r="A214" s="26" t="s">
        <v>149</v>
      </c>
      <c r="B214" s="33" t="s">
        <v>150</v>
      </c>
      <c r="C214" s="17" t="s">
        <v>12</v>
      </c>
      <c r="D214" s="13">
        <f t="shared" si="5"/>
        <v>3.3080000000000003</v>
      </c>
      <c r="E214" s="19"/>
      <c r="F214" s="18">
        <f>2.499+0.809</f>
        <v>3.3080000000000003</v>
      </c>
    </row>
    <row r="215" spans="1:6">
      <c r="A215" s="26"/>
      <c r="B215" s="33"/>
      <c r="C215" s="17" t="s">
        <v>13</v>
      </c>
      <c r="D215" s="13">
        <f t="shared" si="5"/>
        <v>2</v>
      </c>
      <c r="E215" s="19"/>
      <c r="F215" s="18">
        <v>2</v>
      </c>
    </row>
    <row r="216" spans="1:6">
      <c r="A216" s="26"/>
      <c r="B216" s="33"/>
      <c r="C216" s="17" t="s">
        <v>14</v>
      </c>
      <c r="D216" s="13">
        <f t="shared" si="5"/>
        <v>761.9</v>
      </c>
      <c r="E216" s="19"/>
      <c r="F216" s="18">
        <f>569.031+192.869</f>
        <v>761.9</v>
      </c>
    </row>
    <row r="217" spans="1:6">
      <c r="A217" s="26" t="s">
        <v>151</v>
      </c>
      <c r="B217" s="33" t="s">
        <v>152</v>
      </c>
      <c r="C217" s="17" t="s">
        <v>12</v>
      </c>
      <c r="D217" s="13">
        <f t="shared" si="5"/>
        <v>3.2360000000000002</v>
      </c>
      <c r="E217" s="18"/>
      <c r="F217" s="19">
        <f>2.427+0.809</f>
        <v>3.2360000000000002</v>
      </c>
    </row>
    <row r="218" spans="1:6">
      <c r="A218" s="26"/>
      <c r="B218" s="33"/>
      <c r="C218" s="17" t="s">
        <v>13</v>
      </c>
      <c r="D218" s="13">
        <f t="shared" si="5"/>
        <v>2</v>
      </c>
      <c r="E218" s="18"/>
      <c r="F218" s="19">
        <v>2</v>
      </c>
    </row>
    <row r="219" spans="1:6">
      <c r="A219" s="26"/>
      <c r="B219" s="33"/>
      <c r="C219" s="17" t="s">
        <v>14</v>
      </c>
      <c r="D219" s="13">
        <f t="shared" si="5"/>
        <v>794.81600000000003</v>
      </c>
      <c r="E219" s="18"/>
      <c r="F219" s="19">
        <f>549.201+245.615</f>
        <v>794.81600000000003</v>
      </c>
    </row>
    <row r="220" spans="1:6">
      <c r="A220" s="26" t="s">
        <v>153</v>
      </c>
      <c r="B220" s="33" t="s">
        <v>154</v>
      </c>
      <c r="C220" s="17" t="s">
        <v>12</v>
      </c>
      <c r="D220" s="13">
        <f t="shared" si="5"/>
        <v>7.652000000000001</v>
      </c>
      <c r="E220" s="19"/>
      <c r="F220" s="18">
        <f>1.565+1.541+1.464+1.541+1.541</f>
        <v>7.652000000000001</v>
      </c>
    </row>
    <row r="221" spans="1:6">
      <c r="A221" s="26"/>
      <c r="B221" s="33"/>
      <c r="C221" s="17" t="s">
        <v>13</v>
      </c>
      <c r="D221" s="13">
        <f t="shared" ref="D221:D282" si="6">E221+F221</f>
        <v>5</v>
      </c>
      <c r="E221" s="19"/>
      <c r="F221" s="18">
        <v>5</v>
      </c>
    </row>
    <row r="222" spans="1:6">
      <c r="A222" s="26"/>
      <c r="B222" s="33"/>
      <c r="C222" s="17" t="s">
        <v>14</v>
      </c>
      <c r="D222" s="13">
        <f t="shared" si="6"/>
        <v>1895.261</v>
      </c>
      <c r="E222" s="19"/>
      <c r="F222" s="18">
        <f>370.242+393.674+349.603+391.368+390.374</f>
        <v>1895.261</v>
      </c>
    </row>
    <row r="223" spans="1:6">
      <c r="A223" s="26" t="s">
        <v>155</v>
      </c>
      <c r="B223" s="33" t="s">
        <v>156</v>
      </c>
      <c r="C223" s="17" t="s">
        <v>12</v>
      </c>
      <c r="D223" s="13">
        <f t="shared" si="6"/>
        <v>2.8839999999999999</v>
      </c>
      <c r="E223" s="19"/>
      <c r="F223" s="18">
        <f>1.446+1.438</f>
        <v>2.8839999999999999</v>
      </c>
    </row>
    <row r="224" spans="1:6">
      <c r="A224" s="26"/>
      <c r="B224" s="33"/>
      <c r="C224" s="17" t="s">
        <v>13</v>
      </c>
      <c r="D224" s="13">
        <f t="shared" si="6"/>
        <v>2</v>
      </c>
      <c r="E224" s="19"/>
      <c r="F224" s="18">
        <v>2</v>
      </c>
    </row>
    <row r="225" spans="1:6">
      <c r="A225" s="26"/>
      <c r="B225" s="33"/>
      <c r="C225" s="17" t="s">
        <v>14</v>
      </c>
      <c r="D225" s="13">
        <f t="shared" si="6"/>
        <v>751.89100000000008</v>
      </c>
      <c r="E225" s="19"/>
      <c r="F225" s="18">
        <f>377.545+374.346</f>
        <v>751.89100000000008</v>
      </c>
    </row>
    <row r="226" spans="1:6">
      <c r="A226" s="26" t="s">
        <v>157</v>
      </c>
      <c r="B226" s="33" t="s">
        <v>158</v>
      </c>
      <c r="C226" s="17" t="s">
        <v>12</v>
      </c>
      <c r="D226" s="13">
        <f t="shared" si="6"/>
        <v>2.8310000000000004</v>
      </c>
      <c r="E226" s="19"/>
      <c r="F226" s="18">
        <f>2.091+0.74</f>
        <v>2.8310000000000004</v>
      </c>
    </row>
    <row r="227" spans="1:6">
      <c r="A227" s="26"/>
      <c r="B227" s="33"/>
      <c r="C227" s="17" t="s">
        <v>13</v>
      </c>
      <c r="D227" s="13">
        <f t="shared" si="6"/>
        <v>2</v>
      </c>
      <c r="E227" s="19"/>
      <c r="F227" s="18">
        <v>2</v>
      </c>
    </row>
    <row r="228" spans="1:6">
      <c r="A228" s="26"/>
      <c r="B228" s="33"/>
      <c r="C228" s="17" t="s">
        <v>14</v>
      </c>
      <c r="D228" s="13">
        <f t="shared" si="6"/>
        <v>641.28399999999999</v>
      </c>
      <c r="E228" s="19"/>
      <c r="F228" s="18">
        <f>468.15+173.134</f>
        <v>641.28399999999999</v>
      </c>
    </row>
    <row r="229" spans="1:6">
      <c r="A229" s="26" t="s">
        <v>159</v>
      </c>
      <c r="B229" s="33" t="s">
        <v>160</v>
      </c>
      <c r="C229" s="17" t="s">
        <v>12</v>
      </c>
      <c r="D229" s="13">
        <f t="shared" si="6"/>
        <v>2.8380000000000001</v>
      </c>
      <c r="E229" s="19"/>
      <c r="F229" s="18">
        <f>2.098+0.74</f>
        <v>2.8380000000000001</v>
      </c>
    </row>
    <row r="230" spans="1:6">
      <c r="A230" s="26"/>
      <c r="B230" s="33"/>
      <c r="C230" s="17" t="s">
        <v>13</v>
      </c>
      <c r="D230" s="13">
        <f t="shared" si="6"/>
        <v>2</v>
      </c>
      <c r="E230" s="19"/>
      <c r="F230" s="18">
        <v>2</v>
      </c>
    </row>
    <row r="231" spans="1:6">
      <c r="A231" s="26"/>
      <c r="B231" s="33"/>
      <c r="C231" s="17" t="s">
        <v>14</v>
      </c>
      <c r="D231" s="13">
        <f t="shared" si="6"/>
        <v>662.87900000000002</v>
      </c>
      <c r="E231" s="19"/>
      <c r="F231" s="18">
        <f>465.133+197.746</f>
        <v>662.87900000000002</v>
      </c>
    </row>
    <row r="232" spans="1:6">
      <c r="A232" s="26" t="s">
        <v>161</v>
      </c>
      <c r="B232" s="33" t="s">
        <v>162</v>
      </c>
      <c r="C232" s="17" t="s">
        <v>12</v>
      </c>
      <c r="D232" s="13">
        <f t="shared" si="6"/>
        <v>2.0230000000000001</v>
      </c>
      <c r="E232" s="19"/>
      <c r="F232" s="18">
        <f>1.344+0.679</f>
        <v>2.0230000000000001</v>
      </c>
    </row>
    <row r="233" spans="1:6">
      <c r="A233" s="26"/>
      <c r="B233" s="33"/>
      <c r="C233" s="17" t="s">
        <v>13</v>
      </c>
      <c r="D233" s="13">
        <f t="shared" si="6"/>
        <v>2</v>
      </c>
      <c r="E233" s="19"/>
      <c r="F233" s="18">
        <v>2</v>
      </c>
    </row>
    <row r="234" spans="1:6">
      <c r="A234" s="26"/>
      <c r="B234" s="33"/>
      <c r="C234" s="17" t="s">
        <v>14</v>
      </c>
      <c r="D234" s="13">
        <f t="shared" si="6"/>
        <v>491.99700000000001</v>
      </c>
      <c r="E234" s="19"/>
      <c r="F234" s="18">
        <f>337.555+154.442</f>
        <v>491.99700000000001</v>
      </c>
    </row>
    <row r="235" spans="1:6">
      <c r="A235" s="26" t="s">
        <v>163</v>
      </c>
      <c r="B235" s="33" t="s">
        <v>164</v>
      </c>
      <c r="C235" s="17" t="s">
        <v>12</v>
      </c>
      <c r="D235" s="13">
        <f t="shared" si="6"/>
        <v>1.341</v>
      </c>
      <c r="E235" s="19"/>
      <c r="F235" s="18">
        <f>0.645+0.696</f>
        <v>1.341</v>
      </c>
    </row>
    <row r="236" spans="1:6">
      <c r="A236" s="26"/>
      <c r="B236" s="33"/>
      <c r="C236" s="17" t="s">
        <v>13</v>
      </c>
      <c r="D236" s="13">
        <f t="shared" si="6"/>
        <v>2</v>
      </c>
      <c r="E236" s="19"/>
      <c r="F236" s="18">
        <v>2</v>
      </c>
    </row>
    <row r="237" spans="1:6">
      <c r="A237" s="26"/>
      <c r="B237" s="33"/>
      <c r="C237" s="17" t="s">
        <v>14</v>
      </c>
      <c r="D237" s="13">
        <f t="shared" si="6"/>
        <v>498.53500000000003</v>
      </c>
      <c r="E237" s="19"/>
      <c r="F237" s="18">
        <f>239.99+258.545</f>
        <v>498.53500000000003</v>
      </c>
    </row>
    <row r="238" spans="1:6">
      <c r="A238" s="26" t="s">
        <v>165</v>
      </c>
      <c r="B238" s="33" t="s">
        <v>166</v>
      </c>
      <c r="C238" s="17" t="s">
        <v>12</v>
      </c>
      <c r="D238" s="13">
        <f t="shared" si="6"/>
        <v>0.60699999999999998</v>
      </c>
      <c r="E238" s="18"/>
      <c r="F238" s="19">
        <v>0.60699999999999998</v>
      </c>
    </row>
    <row r="239" spans="1:6">
      <c r="A239" s="26"/>
      <c r="B239" s="33"/>
      <c r="C239" s="17" t="s">
        <v>13</v>
      </c>
      <c r="D239" s="13">
        <f t="shared" si="6"/>
        <v>1</v>
      </c>
      <c r="E239" s="18"/>
      <c r="F239" s="19">
        <v>1</v>
      </c>
    </row>
    <row r="240" spans="1:6">
      <c r="A240" s="26"/>
      <c r="B240" s="33"/>
      <c r="C240" s="17" t="s">
        <v>14</v>
      </c>
      <c r="D240" s="13">
        <f t="shared" si="6"/>
        <v>230.93799999999999</v>
      </c>
      <c r="E240" s="18"/>
      <c r="F240" s="19">
        <v>230.93799999999999</v>
      </c>
    </row>
    <row r="241" spans="1:6">
      <c r="A241" s="26" t="s">
        <v>167</v>
      </c>
      <c r="B241" s="33" t="s">
        <v>168</v>
      </c>
      <c r="C241" s="17" t="s">
        <v>12</v>
      </c>
      <c r="D241" s="13">
        <f t="shared" si="6"/>
        <v>0.81299999999999994</v>
      </c>
      <c r="E241" s="18">
        <f>0.579+0.234</f>
        <v>0.81299999999999994</v>
      </c>
      <c r="F241" s="19"/>
    </row>
    <row r="242" spans="1:6">
      <c r="A242" s="26"/>
      <c r="B242" s="33"/>
      <c r="C242" s="17" t="s">
        <v>13</v>
      </c>
      <c r="D242" s="13">
        <f t="shared" si="6"/>
        <v>2</v>
      </c>
      <c r="E242" s="18">
        <v>2</v>
      </c>
      <c r="F242" s="19"/>
    </row>
    <row r="243" spans="1:6">
      <c r="A243" s="26"/>
      <c r="B243" s="33"/>
      <c r="C243" s="17" t="s">
        <v>14</v>
      </c>
      <c r="D243" s="13">
        <f t="shared" si="6"/>
        <v>246.63</v>
      </c>
      <c r="E243" s="18">
        <f>167.789+78.841</f>
        <v>246.63</v>
      </c>
      <c r="F243" s="19"/>
    </row>
    <row r="244" spans="1:6">
      <c r="A244" s="26" t="s">
        <v>169</v>
      </c>
      <c r="B244" s="33" t="s">
        <v>170</v>
      </c>
      <c r="C244" s="17" t="s">
        <v>12</v>
      </c>
      <c r="D244" s="13">
        <f t="shared" si="6"/>
        <v>1.2010000000000001</v>
      </c>
      <c r="E244" s="19"/>
      <c r="F244" s="18">
        <f>0.573+0.628</f>
        <v>1.2010000000000001</v>
      </c>
    </row>
    <row r="245" spans="1:6">
      <c r="A245" s="26"/>
      <c r="B245" s="33"/>
      <c r="C245" s="17" t="s">
        <v>13</v>
      </c>
      <c r="D245" s="13">
        <f t="shared" si="6"/>
        <v>2</v>
      </c>
      <c r="E245" s="19"/>
      <c r="F245" s="18">
        <v>2</v>
      </c>
    </row>
    <row r="246" spans="1:6">
      <c r="A246" s="26"/>
      <c r="B246" s="33"/>
      <c r="C246" s="17" t="s">
        <v>14</v>
      </c>
      <c r="D246" s="13">
        <f t="shared" si="6"/>
        <v>452.47</v>
      </c>
      <c r="E246" s="19"/>
      <c r="F246" s="18">
        <f>219.874+232.596</f>
        <v>452.47</v>
      </c>
    </row>
    <row r="247" spans="1:6">
      <c r="A247" s="26" t="s">
        <v>171</v>
      </c>
      <c r="B247" s="33" t="s">
        <v>172</v>
      </c>
      <c r="C247" s="17" t="s">
        <v>12</v>
      </c>
      <c r="D247" s="13">
        <f t="shared" si="6"/>
        <v>0.33300000000000002</v>
      </c>
      <c r="E247" s="19">
        <v>0.33300000000000002</v>
      </c>
      <c r="F247" s="18"/>
    </row>
    <row r="248" spans="1:6">
      <c r="A248" s="26"/>
      <c r="B248" s="33"/>
      <c r="C248" s="17" t="s">
        <v>13</v>
      </c>
      <c r="D248" s="13">
        <f t="shared" si="6"/>
        <v>1</v>
      </c>
      <c r="E248" s="19">
        <v>1</v>
      </c>
      <c r="F248" s="18"/>
    </row>
    <row r="249" spans="1:6">
      <c r="A249" s="26"/>
      <c r="B249" s="33"/>
      <c r="C249" s="17" t="s">
        <v>14</v>
      </c>
      <c r="D249" s="13">
        <f t="shared" si="6"/>
        <v>116.4</v>
      </c>
      <c r="E249" s="19">
        <v>116.4</v>
      </c>
      <c r="F249" s="18"/>
    </row>
    <row r="250" spans="1:6">
      <c r="A250" s="26" t="s">
        <v>173</v>
      </c>
      <c r="B250" s="33" t="s">
        <v>174</v>
      </c>
      <c r="C250" s="17" t="s">
        <v>12</v>
      </c>
      <c r="D250" s="13">
        <f t="shared" si="6"/>
        <v>0.93600000000000005</v>
      </c>
      <c r="E250" s="19"/>
      <c r="F250" s="18">
        <v>0.93600000000000005</v>
      </c>
    </row>
    <row r="251" spans="1:6">
      <c r="A251" s="26"/>
      <c r="B251" s="33"/>
      <c r="C251" s="17" t="s">
        <v>13</v>
      </c>
      <c r="D251" s="13">
        <f t="shared" si="6"/>
        <v>1</v>
      </c>
      <c r="E251" s="19"/>
      <c r="F251" s="18">
        <v>1</v>
      </c>
    </row>
    <row r="252" spans="1:6">
      <c r="A252" s="26"/>
      <c r="B252" s="33"/>
      <c r="C252" s="17" t="s">
        <v>14</v>
      </c>
      <c r="D252" s="13">
        <f t="shared" si="6"/>
        <v>328.15</v>
      </c>
      <c r="E252" s="19"/>
      <c r="F252" s="18">
        <v>328.15</v>
      </c>
    </row>
    <row r="253" spans="1:6">
      <c r="A253" s="26" t="s">
        <v>175</v>
      </c>
      <c r="B253" s="33" t="s">
        <v>176</v>
      </c>
      <c r="C253" s="17" t="s">
        <v>12</v>
      </c>
      <c r="D253" s="13">
        <f t="shared" si="6"/>
        <v>1.2809999999999999</v>
      </c>
      <c r="E253" s="18"/>
      <c r="F253" s="18">
        <f>0.708+0.573</f>
        <v>1.2809999999999999</v>
      </c>
    </row>
    <row r="254" spans="1:6">
      <c r="A254" s="26"/>
      <c r="B254" s="33"/>
      <c r="C254" s="17" t="s">
        <v>13</v>
      </c>
      <c r="D254" s="13">
        <f t="shared" si="6"/>
        <v>2</v>
      </c>
      <c r="E254" s="18"/>
      <c r="F254" s="18">
        <v>2</v>
      </c>
    </row>
    <row r="255" spans="1:6">
      <c r="A255" s="26"/>
      <c r="B255" s="33"/>
      <c r="C255" s="17" t="s">
        <v>14</v>
      </c>
      <c r="D255" s="13">
        <f t="shared" si="6"/>
        <v>494.55099999999999</v>
      </c>
      <c r="E255" s="18"/>
      <c r="F255" s="18">
        <f>276.9+217.651</f>
        <v>494.55099999999999</v>
      </c>
    </row>
    <row r="256" spans="1:6">
      <c r="A256" s="26" t="s">
        <v>177</v>
      </c>
      <c r="B256" s="33" t="s">
        <v>178</v>
      </c>
      <c r="C256" s="17" t="s">
        <v>12</v>
      </c>
      <c r="D256" s="13">
        <f t="shared" si="6"/>
        <v>1.141</v>
      </c>
      <c r="E256" s="18">
        <f>0.387+0.359+0.395</f>
        <v>1.141</v>
      </c>
      <c r="F256" s="18"/>
    </row>
    <row r="257" spans="1:6">
      <c r="A257" s="26"/>
      <c r="B257" s="33"/>
      <c r="C257" s="17" t="s">
        <v>13</v>
      </c>
      <c r="D257" s="13">
        <f t="shared" si="6"/>
        <v>3</v>
      </c>
      <c r="E257" s="18">
        <v>3</v>
      </c>
      <c r="F257" s="18"/>
    </row>
    <row r="258" spans="1:6">
      <c r="A258" s="26"/>
      <c r="B258" s="33"/>
      <c r="C258" s="17" t="s">
        <v>14</v>
      </c>
      <c r="D258" s="13">
        <f t="shared" si="6"/>
        <v>659.30200000000002</v>
      </c>
      <c r="E258" s="18">
        <f>118.07+115.49+425.742</f>
        <v>659.30200000000002</v>
      </c>
      <c r="F258" s="18"/>
    </row>
    <row r="259" spans="1:6">
      <c r="A259" s="26" t="s">
        <v>179</v>
      </c>
      <c r="B259" s="33" t="s">
        <v>180</v>
      </c>
      <c r="C259" s="17" t="s">
        <v>12</v>
      </c>
      <c r="D259" s="13">
        <f t="shared" si="6"/>
        <v>0.33800000000000002</v>
      </c>
      <c r="E259" s="18">
        <v>0.33800000000000002</v>
      </c>
      <c r="F259" s="18"/>
    </row>
    <row r="260" spans="1:6">
      <c r="A260" s="26"/>
      <c r="B260" s="33"/>
      <c r="C260" s="17" t="s">
        <v>13</v>
      </c>
      <c r="D260" s="13">
        <f t="shared" si="6"/>
        <v>1</v>
      </c>
      <c r="E260" s="18">
        <v>1</v>
      </c>
      <c r="F260" s="18"/>
    </row>
    <row r="261" spans="1:6">
      <c r="A261" s="26"/>
      <c r="B261" s="33"/>
      <c r="C261" s="17" t="s">
        <v>14</v>
      </c>
      <c r="D261" s="13">
        <f t="shared" si="6"/>
        <v>124.79300000000001</v>
      </c>
      <c r="E261" s="18">
        <v>124.79300000000001</v>
      </c>
      <c r="F261" s="18"/>
    </row>
    <row r="262" spans="1:6">
      <c r="A262" s="26" t="s">
        <v>181</v>
      </c>
      <c r="B262" s="33" t="s">
        <v>182</v>
      </c>
      <c r="C262" s="17" t="s">
        <v>12</v>
      </c>
      <c r="D262" s="13">
        <f t="shared" si="6"/>
        <v>0.76400000000000001</v>
      </c>
      <c r="E262" s="18"/>
      <c r="F262" s="19">
        <f>0.401+0.363</f>
        <v>0.76400000000000001</v>
      </c>
    </row>
    <row r="263" spans="1:6">
      <c r="A263" s="26"/>
      <c r="B263" s="33"/>
      <c r="C263" s="17" t="s">
        <v>13</v>
      </c>
      <c r="D263" s="13">
        <f t="shared" si="6"/>
        <v>2</v>
      </c>
      <c r="E263" s="18"/>
      <c r="F263" s="19">
        <v>2</v>
      </c>
    </row>
    <row r="264" spans="1:6">
      <c r="A264" s="26"/>
      <c r="B264" s="33"/>
      <c r="C264" s="17" t="s">
        <v>14</v>
      </c>
      <c r="D264" s="13">
        <f t="shared" si="6"/>
        <v>255.33500000000001</v>
      </c>
      <c r="E264" s="18"/>
      <c r="F264" s="19">
        <f>135.669+119.666</f>
        <v>255.33500000000001</v>
      </c>
    </row>
    <row r="265" spans="1:6">
      <c r="A265" s="26" t="s">
        <v>183</v>
      </c>
      <c r="B265" s="33" t="s">
        <v>184</v>
      </c>
      <c r="C265" s="17" t="s">
        <v>12</v>
      </c>
      <c r="D265" s="13">
        <f t="shared" si="6"/>
        <v>2.2690000000000001</v>
      </c>
      <c r="E265" s="19"/>
      <c r="F265" s="18">
        <f>0.778+0.43+1.061</f>
        <v>2.2690000000000001</v>
      </c>
    </row>
    <row r="266" spans="1:6">
      <c r="A266" s="26"/>
      <c r="B266" s="33"/>
      <c r="C266" s="17" t="s">
        <v>13</v>
      </c>
      <c r="D266" s="13">
        <f t="shared" si="6"/>
        <v>3</v>
      </c>
      <c r="E266" s="19"/>
      <c r="F266" s="18">
        <v>3</v>
      </c>
    </row>
    <row r="267" spans="1:6">
      <c r="A267" s="26"/>
      <c r="B267" s="33"/>
      <c r="C267" s="17" t="s">
        <v>14</v>
      </c>
      <c r="D267" s="13">
        <f t="shared" si="6"/>
        <v>727.29099999999994</v>
      </c>
      <c r="E267" s="19"/>
      <c r="F267" s="18">
        <f>249.341+158.934+319.016</f>
        <v>727.29099999999994</v>
      </c>
    </row>
    <row r="268" spans="1:6">
      <c r="A268" s="26" t="s">
        <v>185</v>
      </c>
      <c r="B268" s="33" t="s">
        <v>186</v>
      </c>
      <c r="C268" s="17" t="s">
        <v>12</v>
      </c>
      <c r="D268" s="13">
        <f t="shared" si="6"/>
        <v>1.228</v>
      </c>
      <c r="E268" s="18">
        <f>0.41+0.386+0.432</f>
        <v>1.228</v>
      </c>
      <c r="F268" s="18"/>
    </row>
    <row r="269" spans="1:6">
      <c r="A269" s="26"/>
      <c r="B269" s="33"/>
      <c r="C269" s="17" t="s">
        <v>13</v>
      </c>
      <c r="D269" s="13">
        <f t="shared" si="6"/>
        <v>3</v>
      </c>
      <c r="E269" s="18">
        <v>3</v>
      </c>
      <c r="F269" s="18"/>
    </row>
    <row r="270" spans="1:6">
      <c r="A270" s="26"/>
      <c r="B270" s="33"/>
      <c r="C270" s="17" t="s">
        <v>14</v>
      </c>
      <c r="D270" s="13">
        <f t="shared" si="6"/>
        <v>422.791</v>
      </c>
      <c r="E270" s="18">
        <f>146.414+125.536+150.841</f>
        <v>422.791</v>
      </c>
      <c r="F270" s="18"/>
    </row>
    <row r="271" spans="1:6">
      <c r="A271" s="26" t="s">
        <v>187</v>
      </c>
      <c r="B271" s="33" t="s">
        <v>188</v>
      </c>
      <c r="C271" s="17" t="s">
        <v>12</v>
      </c>
      <c r="D271" s="13">
        <f t="shared" si="6"/>
        <v>0.85000000000000009</v>
      </c>
      <c r="E271" s="19"/>
      <c r="F271" s="18">
        <f>0.458+0.392</f>
        <v>0.85000000000000009</v>
      </c>
    </row>
    <row r="272" spans="1:6">
      <c r="A272" s="26"/>
      <c r="B272" s="33"/>
      <c r="C272" s="17" t="s">
        <v>13</v>
      </c>
      <c r="D272" s="13">
        <f t="shared" si="6"/>
        <v>2</v>
      </c>
      <c r="E272" s="19"/>
      <c r="F272" s="18">
        <v>2</v>
      </c>
    </row>
    <row r="273" spans="1:6">
      <c r="A273" s="26"/>
      <c r="B273" s="33"/>
      <c r="C273" s="17" t="s">
        <v>14</v>
      </c>
      <c r="D273" s="13">
        <f t="shared" si="6"/>
        <v>403.57500000000005</v>
      </c>
      <c r="E273" s="19"/>
      <c r="F273" s="18">
        <f>214.818+188.757</f>
        <v>403.57500000000005</v>
      </c>
    </row>
    <row r="274" spans="1:6">
      <c r="A274" s="26" t="s">
        <v>189</v>
      </c>
      <c r="B274" s="33" t="s">
        <v>190</v>
      </c>
      <c r="C274" s="17" t="s">
        <v>12</v>
      </c>
      <c r="D274" s="13">
        <f t="shared" si="6"/>
        <v>0.39700000000000002</v>
      </c>
      <c r="E274" s="18">
        <v>0.39700000000000002</v>
      </c>
      <c r="F274" s="19"/>
    </row>
    <row r="275" spans="1:6">
      <c r="A275" s="26"/>
      <c r="B275" s="33"/>
      <c r="C275" s="17" t="s">
        <v>13</v>
      </c>
      <c r="D275" s="13">
        <f t="shared" si="6"/>
        <v>1</v>
      </c>
      <c r="E275" s="18">
        <v>1</v>
      </c>
      <c r="F275" s="19"/>
    </row>
    <row r="276" spans="1:6">
      <c r="A276" s="26"/>
      <c r="B276" s="33"/>
      <c r="C276" s="17" t="s">
        <v>14</v>
      </c>
      <c r="D276" s="13">
        <f t="shared" si="6"/>
        <v>145.42099999999999</v>
      </c>
      <c r="E276" s="18">
        <v>145.42099999999999</v>
      </c>
      <c r="F276" s="19"/>
    </row>
    <row r="277" spans="1:6">
      <c r="A277" s="26" t="s">
        <v>191</v>
      </c>
      <c r="B277" s="33" t="s">
        <v>192</v>
      </c>
      <c r="C277" s="17" t="s">
        <v>12</v>
      </c>
      <c r="D277" s="13">
        <f t="shared" si="6"/>
        <v>0.66400000000000003</v>
      </c>
      <c r="E277" s="19"/>
      <c r="F277" s="18">
        <v>0.66400000000000003</v>
      </c>
    </row>
    <row r="278" spans="1:6">
      <c r="A278" s="26"/>
      <c r="B278" s="33"/>
      <c r="C278" s="17" t="s">
        <v>13</v>
      </c>
      <c r="D278" s="13">
        <f t="shared" si="6"/>
        <v>1</v>
      </c>
      <c r="E278" s="19"/>
      <c r="F278" s="18">
        <v>1</v>
      </c>
    </row>
    <row r="279" spans="1:6">
      <c r="A279" s="26"/>
      <c r="B279" s="33"/>
      <c r="C279" s="17" t="s">
        <v>14</v>
      </c>
      <c r="D279" s="13">
        <f t="shared" si="6"/>
        <v>257.10500000000002</v>
      </c>
      <c r="E279" s="19"/>
      <c r="F279" s="18">
        <v>257.10500000000002</v>
      </c>
    </row>
    <row r="280" spans="1:6">
      <c r="A280" s="26" t="s">
        <v>193</v>
      </c>
      <c r="B280" s="33" t="s">
        <v>194</v>
      </c>
      <c r="C280" s="17" t="s">
        <v>12</v>
      </c>
      <c r="D280" s="13">
        <f t="shared" si="6"/>
        <v>0.35099999999999998</v>
      </c>
      <c r="E280" s="18">
        <v>0.35099999999999998</v>
      </c>
      <c r="F280" s="19"/>
    </row>
    <row r="281" spans="1:6">
      <c r="A281" s="26"/>
      <c r="B281" s="33"/>
      <c r="C281" s="17" t="s">
        <v>13</v>
      </c>
      <c r="D281" s="13">
        <f t="shared" si="6"/>
        <v>1</v>
      </c>
      <c r="E281" s="18">
        <v>1</v>
      </c>
      <c r="F281" s="19"/>
    </row>
    <row r="282" spans="1:6">
      <c r="A282" s="26"/>
      <c r="B282" s="33"/>
      <c r="C282" s="17" t="s">
        <v>14</v>
      </c>
      <c r="D282" s="13">
        <f t="shared" si="6"/>
        <v>124.343</v>
      </c>
      <c r="E282" s="18">
        <v>124.343</v>
      </c>
      <c r="F282" s="19"/>
    </row>
    <row r="283" spans="1:6">
      <c r="A283" s="26" t="s">
        <v>195</v>
      </c>
      <c r="B283" s="33" t="s">
        <v>196</v>
      </c>
      <c r="C283" s="17" t="s">
        <v>12</v>
      </c>
      <c r="D283" s="13">
        <f>E283+F283</f>
        <v>0.26400000000000001</v>
      </c>
      <c r="E283" s="19">
        <v>0.26400000000000001</v>
      </c>
      <c r="F283" s="18"/>
    </row>
    <row r="284" spans="1:6">
      <c r="A284" s="26"/>
      <c r="B284" s="33"/>
      <c r="C284" s="17" t="s">
        <v>13</v>
      </c>
      <c r="D284" s="13">
        <f>E284+F284</f>
        <v>1</v>
      </c>
      <c r="E284" s="19">
        <v>1</v>
      </c>
      <c r="F284" s="18"/>
    </row>
    <row r="285" spans="1:6">
      <c r="A285" s="26"/>
      <c r="B285" s="33"/>
      <c r="C285" s="17" t="s">
        <v>14</v>
      </c>
      <c r="D285" s="13">
        <f t="shared" ref="D285:D348" si="7">E285+F285</f>
        <v>104.7</v>
      </c>
      <c r="E285" s="19">
        <v>104.7</v>
      </c>
      <c r="F285" s="18"/>
    </row>
    <row r="286" spans="1:6">
      <c r="A286" s="26" t="s">
        <v>197</v>
      </c>
      <c r="B286" s="33" t="s">
        <v>198</v>
      </c>
      <c r="C286" s="17" t="s">
        <v>12</v>
      </c>
      <c r="D286" s="13">
        <f t="shared" si="7"/>
        <v>0.55200000000000005</v>
      </c>
      <c r="E286" s="19">
        <f>0.276+0.276</f>
        <v>0.55200000000000005</v>
      </c>
      <c r="F286" s="18"/>
    </row>
    <row r="287" spans="1:6">
      <c r="A287" s="26"/>
      <c r="B287" s="33"/>
      <c r="C287" s="17" t="s">
        <v>13</v>
      </c>
      <c r="D287" s="13">
        <f t="shared" si="7"/>
        <v>2</v>
      </c>
      <c r="E287" s="19">
        <v>2</v>
      </c>
      <c r="F287" s="18"/>
    </row>
    <row r="288" spans="1:6">
      <c r="A288" s="26"/>
      <c r="B288" s="33"/>
      <c r="C288" s="17" t="s">
        <v>14</v>
      </c>
      <c r="D288" s="13">
        <f t="shared" si="7"/>
        <v>180.547</v>
      </c>
      <c r="E288" s="19">
        <f>90.943+89.604</f>
        <v>180.547</v>
      </c>
      <c r="F288" s="18"/>
    </row>
    <row r="289" spans="1:6">
      <c r="A289" s="26" t="s">
        <v>199</v>
      </c>
      <c r="B289" s="33" t="s">
        <v>200</v>
      </c>
      <c r="C289" s="17" t="s">
        <v>12</v>
      </c>
      <c r="D289" s="13">
        <f t="shared" si="7"/>
        <v>0.30399999999999999</v>
      </c>
      <c r="E289" s="11">
        <v>0.30399999999999999</v>
      </c>
      <c r="F289" s="19"/>
    </row>
    <row r="290" spans="1:6">
      <c r="A290" s="26"/>
      <c r="B290" s="33"/>
      <c r="C290" s="17" t="s">
        <v>13</v>
      </c>
      <c r="D290" s="13">
        <f t="shared" si="7"/>
        <v>1</v>
      </c>
      <c r="E290" s="19">
        <v>1</v>
      </c>
      <c r="F290" s="19"/>
    </row>
    <row r="291" spans="1:6">
      <c r="A291" s="26"/>
      <c r="B291" s="33"/>
      <c r="C291" s="17" t="s">
        <v>14</v>
      </c>
      <c r="D291" s="13">
        <f t="shared" si="7"/>
        <v>166.81200000000001</v>
      </c>
      <c r="E291" s="19">
        <v>166.81200000000001</v>
      </c>
      <c r="F291" s="19"/>
    </row>
    <row r="292" spans="1:6">
      <c r="A292" s="26" t="s">
        <v>201</v>
      </c>
      <c r="B292" s="33" t="s">
        <v>202</v>
      </c>
      <c r="C292" s="17" t="s">
        <v>12</v>
      </c>
      <c r="D292" s="13">
        <f t="shared" si="7"/>
        <v>0.92800000000000005</v>
      </c>
      <c r="E292" s="19">
        <v>0.92800000000000005</v>
      </c>
      <c r="F292" s="19"/>
    </row>
    <row r="293" spans="1:6">
      <c r="A293" s="26"/>
      <c r="B293" s="33"/>
      <c r="C293" s="17" t="s">
        <v>13</v>
      </c>
      <c r="D293" s="13">
        <f t="shared" si="7"/>
        <v>1</v>
      </c>
      <c r="E293" s="19">
        <v>1</v>
      </c>
      <c r="F293" s="19"/>
    </row>
    <row r="294" spans="1:6">
      <c r="A294" s="26"/>
      <c r="B294" s="33"/>
      <c r="C294" s="17" t="s">
        <v>14</v>
      </c>
      <c r="D294" s="13">
        <f t="shared" si="7"/>
        <v>265.36200000000002</v>
      </c>
      <c r="E294" s="19">
        <v>265.36200000000002</v>
      </c>
      <c r="F294" s="19"/>
    </row>
    <row r="295" spans="1:6">
      <c r="A295" s="26" t="s">
        <v>203</v>
      </c>
      <c r="B295" s="33" t="s">
        <v>204</v>
      </c>
      <c r="C295" s="17" t="s">
        <v>12</v>
      </c>
      <c r="D295" s="13">
        <f t="shared" si="7"/>
        <v>3.379</v>
      </c>
      <c r="E295" s="18"/>
      <c r="F295" s="19">
        <f>1.101+1.165+1.113</f>
        <v>3.379</v>
      </c>
    </row>
    <row r="296" spans="1:6">
      <c r="A296" s="26"/>
      <c r="B296" s="33"/>
      <c r="C296" s="17" t="s">
        <v>13</v>
      </c>
      <c r="D296" s="13">
        <f t="shared" si="7"/>
        <v>3</v>
      </c>
      <c r="E296" s="18"/>
      <c r="F296" s="19">
        <v>3</v>
      </c>
    </row>
    <row r="297" spans="1:6">
      <c r="A297" s="26"/>
      <c r="B297" s="33"/>
      <c r="C297" s="17" t="s">
        <v>14</v>
      </c>
      <c r="D297" s="13">
        <f t="shared" si="7"/>
        <v>1470.7169999999999</v>
      </c>
      <c r="E297" s="18"/>
      <c r="F297" s="19">
        <f>400.192+589.911+480.614</f>
        <v>1470.7169999999999</v>
      </c>
    </row>
    <row r="298" spans="1:6">
      <c r="A298" s="26" t="s">
        <v>205</v>
      </c>
      <c r="B298" s="33" t="s">
        <v>206</v>
      </c>
      <c r="C298" s="17" t="s">
        <v>12</v>
      </c>
      <c r="D298" s="13">
        <f t="shared" si="7"/>
        <v>3.6719999999999997</v>
      </c>
      <c r="E298" s="19">
        <f>1.224+1.224+1.224</f>
        <v>3.6719999999999997</v>
      </c>
      <c r="F298" s="19"/>
    </row>
    <row r="299" spans="1:6">
      <c r="A299" s="26"/>
      <c r="B299" s="33"/>
      <c r="C299" s="17" t="s">
        <v>13</v>
      </c>
      <c r="D299" s="13">
        <f t="shared" si="7"/>
        <v>3</v>
      </c>
      <c r="E299" s="19">
        <v>3</v>
      </c>
      <c r="F299" s="19"/>
    </row>
    <row r="300" spans="1:6">
      <c r="A300" s="26"/>
      <c r="B300" s="33"/>
      <c r="C300" s="17" t="s">
        <v>14</v>
      </c>
      <c r="D300" s="13">
        <f t="shared" si="7"/>
        <v>794.55700000000002</v>
      </c>
      <c r="E300" s="19">
        <f>260.133+272.415+262.009</f>
        <v>794.55700000000002</v>
      </c>
      <c r="F300" s="19"/>
    </row>
    <row r="301" spans="1:6">
      <c r="A301" s="26" t="s">
        <v>207</v>
      </c>
      <c r="B301" s="27" t="s">
        <v>208</v>
      </c>
      <c r="C301" s="17" t="s">
        <v>12</v>
      </c>
      <c r="D301" s="13">
        <f t="shared" si="7"/>
        <v>1.1000000000000001</v>
      </c>
      <c r="E301" s="18"/>
      <c r="F301" s="19">
        <f>0.536+0.564</f>
        <v>1.1000000000000001</v>
      </c>
    </row>
    <row r="302" spans="1:6">
      <c r="A302" s="26"/>
      <c r="B302" s="28"/>
      <c r="C302" s="17" t="s">
        <v>13</v>
      </c>
      <c r="D302" s="13">
        <f t="shared" si="7"/>
        <v>2</v>
      </c>
      <c r="E302" s="18"/>
      <c r="F302" s="19">
        <v>2</v>
      </c>
    </row>
    <row r="303" spans="1:6">
      <c r="A303" s="26"/>
      <c r="B303" s="29"/>
      <c r="C303" s="17" t="s">
        <v>14</v>
      </c>
      <c r="D303" s="13">
        <f t="shared" si="7"/>
        <v>550.55200000000002</v>
      </c>
      <c r="E303" s="18"/>
      <c r="F303" s="19">
        <f>198.122+352.43</f>
        <v>550.55200000000002</v>
      </c>
    </row>
    <row r="304" spans="1:6">
      <c r="A304" s="26" t="s">
        <v>209</v>
      </c>
      <c r="B304" s="27" t="s">
        <v>210</v>
      </c>
      <c r="C304" s="17" t="s">
        <v>12</v>
      </c>
      <c r="D304" s="13">
        <f t="shared" si="7"/>
        <v>0.44</v>
      </c>
      <c r="E304" s="18">
        <v>0.44</v>
      </c>
      <c r="F304" s="19"/>
    </row>
    <row r="305" spans="1:6">
      <c r="A305" s="26"/>
      <c r="B305" s="28"/>
      <c r="C305" s="17" t="s">
        <v>13</v>
      </c>
      <c r="D305" s="13">
        <f t="shared" si="7"/>
        <v>1</v>
      </c>
      <c r="E305" s="18">
        <v>1</v>
      </c>
      <c r="F305" s="19"/>
    </row>
    <row r="306" spans="1:6">
      <c r="A306" s="26"/>
      <c r="B306" s="29"/>
      <c r="C306" s="17" t="s">
        <v>14</v>
      </c>
      <c r="D306" s="13">
        <f t="shared" si="7"/>
        <v>126.22199999999999</v>
      </c>
      <c r="E306" s="18">
        <v>126.22199999999999</v>
      </c>
      <c r="F306" s="19"/>
    </row>
    <row r="307" spans="1:6">
      <c r="A307" s="26" t="s">
        <v>211</v>
      </c>
      <c r="B307" s="27" t="s">
        <v>212</v>
      </c>
      <c r="C307" s="17" t="s">
        <v>12</v>
      </c>
      <c r="D307" s="13">
        <f t="shared" si="7"/>
        <v>0.56999999999999995</v>
      </c>
      <c r="E307" s="18">
        <f>0.285+0.285</f>
        <v>0.56999999999999995</v>
      </c>
      <c r="F307" s="19"/>
    </row>
    <row r="308" spans="1:6">
      <c r="A308" s="26"/>
      <c r="B308" s="28"/>
      <c r="C308" s="17" t="s">
        <v>13</v>
      </c>
      <c r="D308" s="13">
        <f t="shared" si="7"/>
        <v>2</v>
      </c>
      <c r="E308" s="18">
        <v>2</v>
      </c>
      <c r="F308" s="19"/>
    </row>
    <row r="309" spans="1:6">
      <c r="A309" s="26"/>
      <c r="B309" s="29"/>
      <c r="C309" s="17" t="s">
        <v>14</v>
      </c>
      <c r="D309" s="13">
        <f t="shared" si="7"/>
        <v>215.93700000000001</v>
      </c>
      <c r="E309" s="18">
        <f>110.025+105.912</f>
        <v>215.93700000000001</v>
      </c>
      <c r="F309" s="19"/>
    </row>
    <row r="310" spans="1:6">
      <c r="A310" s="26" t="s">
        <v>213</v>
      </c>
      <c r="B310" s="27" t="s">
        <v>214</v>
      </c>
      <c r="C310" s="17" t="s">
        <v>12</v>
      </c>
      <c r="D310" s="13">
        <f t="shared" si="7"/>
        <v>1.258</v>
      </c>
      <c r="E310" s="18"/>
      <c r="F310" s="18">
        <v>1.258</v>
      </c>
    </row>
    <row r="311" spans="1:6">
      <c r="A311" s="26"/>
      <c r="B311" s="28"/>
      <c r="C311" s="17" t="s">
        <v>13</v>
      </c>
      <c r="D311" s="13">
        <f t="shared" si="7"/>
        <v>1</v>
      </c>
      <c r="E311" s="18"/>
      <c r="F311" s="18">
        <v>1</v>
      </c>
    </row>
    <row r="312" spans="1:6">
      <c r="A312" s="26"/>
      <c r="B312" s="29"/>
      <c r="C312" s="17" t="s">
        <v>14</v>
      </c>
      <c r="D312" s="13">
        <f t="shared" si="7"/>
        <v>294.113</v>
      </c>
      <c r="E312" s="18"/>
      <c r="F312" s="18">
        <v>294.113</v>
      </c>
    </row>
    <row r="313" spans="1:6">
      <c r="A313" s="26" t="s">
        <v>215</v>
      </c>
      <c r="B313" s="27" t="s">
        <v>216</v>
      </c>
      <c r="C313" s="17" t="s">
        <v>12</v>
      </c>
      <c r="D313" s="13">
        <f t="shared" si="7"/>
        <v>2.0179999999999998</v>
      </c>
      <c r="E313" s="19"/>
      <c r="F313" s="18">
        <f>0.689+0.828+0.501</f>
        <v>2.0179999999999998</v>
      </c>
    </row>
    <row r="314" spans="1:6">
      <c r="A314" s="26"/>
      <c r="B314" s="28"/>
      <c r="C314" s="17" t="s">
        <v>13</v>
      </c>
      <c r="D314" s="13">
        <f t="shared" si="7"/>
        <v>3</v>
      </c>
      <c r="E314" s="19"/>
      <c r="F314" s="18">
        <v>3</v>
      </c>
    </row>
    <row r="315" spans="1:6">
      <c r="A315" s="26"/>
      <c r="B315" s="29"/>
      <c r="C315" s="17" t="s">
        <v>14</v>
      </c>
      <c r="D315" s="13">
        <f t="shared" si="7"/>
        <v>885.99500000000012</v>
      </c>
      <c r="E315" s="19"/>
      <c r="F315" s="18">
        <f>284.875+352.862+248.258</f>
        <v>885.99500000000012</v>
      </c>
    </row>
    <row r="316" spans="1:6">
      <c r="A316" s="26" t="s">
        <v>217</v>
      </c>
      <c r="B316" s="27" t="s">
        <v>218</v>
      </c>
      <c r="C316" s="17" t="s">
        <v>12</v>
      </c>
      <c r="D316" s="13">
        <f t="shared" si="7"/>
        <v>0.50600000000000001</v>
      </c>
      <c r="E316" s="18">
        <v>0.50600000000000001</v>
      </c>
      <c r="F316" s="18"/>
    </row>
    <row r="317" spans="1:6">
      <c r="A317" s="26"/>
      <c r="B317" s="28"/>
      <c r="C317" s="17" t="s">
        <v>13</v>
      </c>
      <c r="D317" s="13">
        <f t="shared" si="7"/>
        <v>1</v>
      </c>
      <c r="E317" s="18">
        <v>1</v>
      </c>
      <c r="F317" s="18"/>
    </row>
    <row r="318" spans="1:6">
      <c r="A318" s="26"/>
      <c r="B318" s="29"/>
      <c r="C318" s="17" t="s">
        <v>14</v>
      </c>
      <c r="D318" s="13">
        <f t="shared" si="7"/>
        <v>209.34399999999999</v>
      </c>
      <c r="E318" s="18">
        <v>209.34399999999999</v>
      </c>
      <c r="F318" s="18"/>
    </row>
    <row r="319" spans="1:6">
      <c r="A319" s="26" t="s">
        <v>219</v>
      </c>
      <c r="B319" s="27" t="s">
        <v>220</v>
      </c>
      <c r="C319" s="17" t="s">
        <v>12</v>
      </c>
      <c r="D319" s="13">
        <f t="shared" si="7"/>
        <v>0.90700000000000003</v>
      </c>
      <c r="E319" s="18">
        <f>0.393+0.514</f>
        <v>0.90700000000000003</v>
      </c>
      <c r="F319" s="18"/>
    </row>
    <row r="320" spans="1:6">
      <c r="A320" s="26"/>
      <c r="B320" s="28"/>
      <c r="C320" s="17" t="s">
        <v>13</v>
      </c>
      <c r="D320" s="13">
        <f t="shared" si="7"/>
        <v>2</v>
      </c>
      <c r="E320" s="18">
        <v>2</v>
      </c>
      <c r="F320" s="18"/>
    </row>
    <row r="321" spans="1:6">
      <c r="A321" s="26"/>
      <c r="B321" s="29"/>
      <c r="C321" s="17" t="s">
        <v>14</v>
      </c>
      <c r="D321" s="13">
        <f t="shared" si="7"/>
        <v>398.85399999999998</v>
      </c>
      <c r="E321" s="18">
        <f>185.819+213.035</f>
        <v>398.85399999999998</v>
      </c>
      <c r="F321" s="18"/>
    </row>
    <row r="322" spans="1:6">
      <c r="A322" s="26" t="s">
        <v>221</v>
      </c>
      <c r="B322" s="27" t="s">
        <v>222</v>
      </c>
      <c r="C322" s="17" t="s">
        <v>12</v>
      </c>
      <c r="D322" s="13">
        <f t="shared" si="7"/>
        <v>0.74199999999999999</v>
      </c>
      <c r="E322" s="18">
        <f>0.371+0.371</f>
        <v>0.74199999999999999</v>
      </c>
      <c r="F322" s="19"/>
    </row>
    <row r="323" spans="1:6">
      <c r="A323" s="26"/>
      <c r="B323" s="28"/>
      <c r="C323" s="17" t="s">
        <v>13</v>
      </c>
      <c r="D323" s="13">
        <f t="shared" si="7"/>
        <v>2</v>
      </c>
      <c r="E323" s="18">
        <v>2</v>
      </c>
      <c r="F323" s="19"/>
    </row>
    <row r="324" spans="1:6">
      <c r="A324" s="26"/>
      <c r="B324" s="29"/>
      <c r="C324" s="17" t="s">
        <v>14</v>
      </c>
      <c r="D324" s="13">
        <f t="shared" si="7"/>
        <v>318.77199999999999</v>
      </c>
      <c r="E324" s="18">
        <f>159.25+159.522</f>
        <v>318.77199999999999</v>
      </c>
      <c r="F324" s="19"/>
    </row>
    <row r="325" spans="1:6">
      <c r="A325" s="26" t="s">
        <v>223</v>
      </c>
      <c r="B325" s="27" t="s">
        <v>224</v>
      </c>
      <c r="C325" s="17" t="s">
        <v>12</v>
      </c>
      <c r="D325" s="13">
        <f t="shared" si="7"/>
        <v>0.61699999999999999</v>
      </c>
      <c r="E325" s="19"/>
      <c r="F325" s="18">
        <v>0.61699999999999999</v>
      </c>
    </row>
    <row r="326" spans="1:6">
      <c r="A326" s="26"/>
      <c r="B326" s="28"/>
      <c r="C326" s="17" t="s">
        <v>13</v>
      </c>
      <c r="D326" s="13">
        <f t="shared" si="7"/>
        <v>1</v>
      </c>
      <c r="E326" s="19"/>
      <c r="F326" s="18">
        <v>1</v>
      </c>
    </row>
    <row r="327" spans="1:6">
      <c r="A327" s="26"/>
      <c r="B327" s="29"/>
      <c r="C327" s="17" t="s">
        <v>14</v>
      </c>
      <c r="D327" s="13">
        <f t="shared" si="7"/>
        <v>257.91500000000002</v>
      </c>
      <c r="E327" s="19"/>
      <c r="F327" s="18">
        <v>257.91500000000002</v>
      </c>
    </row>
    <row r="328" spans="1:6">
      <c r="A328" s="26" t="s">
        <v>225</v>
      </c>
      <c r="B328" s="27" t="s">
        <v>226</v>
      </c>
      <c r="C328" s="17" t="s">
        <v>12</v>
      </c>
      <c r="D328" s="13">
        <f t="shared" si="7"/>
        <v>0.73499999999999999</v>
      </c>
      <c r="E328" s="18"/>
      <c r="F328" s="19">
        <v>0.73499999999999999</v>
      </c>
    </row>
    <row r="329" spans="1:6">
      <c r="A329" s="26"/>
      <c r="B329" s="28"/>
      <c r="C329" s="17" t="s">
        <v>13</v>
      </c>
      <c r="D329" s="13">
        <f t="shared" si="7"/>
        <v>1</v>
      </c>
      <c r="E329" s="18"/>
      <c r="F329" s="19">
        <v>1</v>
      </c>
    </row>
    <row r="330" spans="1:6" ht="15" customHeight="1">
      <c r="A330" s="26"/>
      <c r="B330" s="29"/>
      <c r="C330" s="17" t="s">
        <v>14</v>
      </c>
      <c r="D330" s="13">
        <f t="shared" si="7"/>
        <v>222.642</v>
      </c>
      <c r="E330" s="18"/>
      <c r="F330" s="19">
        <v>222.642</v>
      </c>
    </row>
    <row r="331" spans="1:6">
      <c r="A331" s="26" t="s">
        <v>227</v>
      </c>
      <c r="B331" s="27" t="s">
        <v>228</v>
      </c>
      <c r="C331" s="17" t="s">
        <v>12</v>
      </c>
      <c r="D331" s="13">
        <f t="shared" si="7"/>
        <v>1.36</v>
      </c>
      <c r="E331" s="18"/>
      <c r="F331" s="19">
        <f>0.402+0.432+0.526</f>
        <v>1.36</v>
      </c>
    </row>
    <row r="332" spans="1:6">
      <c r="A332" s="26"/>
      <c r="B332" s="28"/>
      <c r="C332" s="17" t="s">
        <v>13</v>
      </c>
      <c r="D332" s="13">
        <f t="shared" si="7"/>
        <v>3</v>
      </c>
      <c r="E332" s="18"/>
      <c r="F332" s="19">
        <v>3</v>
      </c>
    </row>
    <row r="333" spans="1:6">
      <c r="A333" s="26"/>
      <c r="B333" s="29"/>
      <c r="C333" s="17" t="s">
        <v>14</v>
      </c>
      <c r="D333" s="13">
        <f t="shared" si="7"/>
        <v>629.72500000000002</v>
      </c>
      <c r="E333" s="18"/>
      <c r="F333" s="19">
        <f>190.811+202.052+236.862</f>
        <v>629.72500000000002</v>
      </c>
    </row>
    <row r="334" spans="1:6">
      <c r="A334" s="26" t="s">
        <v>229</v>
      </c>
      <c r="B334" s="27" t="s">
        <v>230</v>
      </c>
      <c r="C334" s="17" t="s">
        <v>12</v>
      </c>
      <c r="D334" s="13">
        <f t="shared" si="7"/>
        <v>0.74299999999999999</v>
      </c>
      <c r="E334" s="19"/>
      <c r="F334" s="18">
        <v>0.74299999999999999</v>
      </c>
    </row>
    <row r="335" spans="1:6">
      <c r="A335" s="26"/>
      <c r="B335" s="28"/>
      <c r="C335" s="17" t="s">
        <v>13</v>
      </c>
      <c r="D335" s="13">
        <f t="shared" si="7"/>
        <v>1</v>
      </c>
      <c r="E335" s="19"/>
      <c r="F335" s="18">
        <v>1</v>
      </c>
    </row>
    <row r="336" spans="1:6">
      <c r="A336" s="26"/>
      <c r="B336" s="29"/>
      <c r="C336" s="17" t="s">
        <v>14</v>
      </c>
      <c r="D336" s="13">
        <f t="shared" si="7"/>
        <v>225.155</v>
      </c>
      <c r="E336" s="19"/>
      <c r="F336" s="18">
        <v>225.155</v>
      </c>
    </row>
    <row r="337" spans="1:6">
      <c r="A337" s="26" t="s">
        <v>231</v>
      </c>
      <c r="B337" s="27" t="s">
        <v>232</v>
      </c>
      <c r="C337" s="17" t="s">
        <v>12</v>
      </c>
      <c r="D337" s="13">
        <f t="shared" si="7"/>
        <v>0.40100000000000002</v>
      </c>
      <c r="E337" s="19"/>
      <c r="F337" s="18">
        <v>0.40100000000000002</v>
      </c>
    </row>
    <row r="338" spans="1:6">
      <c r="A338" s="26"/>
      <c r="B338" s="28"/>
      <c r="C338" s="17" t="s">
        <v>13</v>
      </c>
      <c r="D338" s="13">
        <f t="shared" si="7"/>
        <v>1</v>
      </c>
      <c r="E338" s="19"/>
      <c r="F338" s="18">
        <v>1</v>
      </c>
    </row>
    <row r="339" spans="1:6">
      <c r="A339" s="26"/>
      <c r="B339" s="29"/>
      <c r="C339" s="17" t="s">
        <v>14</v>
      </c>
      <c r="D339" s="13">
        <f t="shared" si="7"/>
        <v>122.864</v>
      </c>
      <c r="E339" s="19"/>
      <c r="F339" s="18">
        <v>122.864</v>
      </c>
    </row>
    <row r="340" spans="1:6" ht="15" customHeight="1">
      <c r="A340" s="30" t="s">
        <v>233</v>
      </c>
      <c r="B340" s="27" t="s">
        <v>234</v>
      </c>
      <c r="C340" s="17"/>
      <c r="D340" s="13">
        <f t="shared" si="7"/>
        <v>0.34899999999999998</v>
      </c>
      <c r="E340" s="18">
        <v>0.34899999999999998</v>
      </c>
      <c r="F340" s="18"/>
    </row>
    <row r="341" spans="1:6">
      <c r="A341" s="31"/>
      <c r="B341" s="28"/>
      <c r="C341" s="17"/>
      <c r="D341" s="13">
        <f t="shared" si="7"/>
        <v>1</v>
      </c>
      <c r="E341" s="18">
        <v>1</v>
      </c>
      <c r="F341" s="18"/>
    </row>
    <row r="342" spans="1:6">
      <c r="A342" s="32"/>
      <c r="B342" s="29"/>
      <c r="C342" s="17"/>
      <c r="D342" s="13">
        <f t="shared" si="7"/>
        <v>141.995</v>
      </c>
      <c r="E342" s="18">
        <v>141.995</v>
      </c>
      <c r="F342" s="18"/>
    </row>
    <row r="343" spans="1:6">
      <c r="A343" s="26" t="s">
        <v>235</v>
      </c>
      <c r="B343" s="27" t="s">
        <v>236</v>
      </c>
      <c r="C343" s="17" t="s">
        <v>12</v>
      </c>
      <c r="D343" s="13">
        <f t="shared" si="7"/>
        <v>0.35399999999999998</v>
      </c>
      <c r="E343" s="18">
        <v>0.35399999999999998</v>
      </c>
      <c r="F343" s="19"/>
    </row>
    <row r="344" spans="1:6">
      <c r="A344" s="26"/>
      <c r="B344" s="28"/>
      <c r="C344" s="17" t="s">
        <v>13</v>
      </c>
      <c r="D344" s="13">
        <f t="shared" si="7"/>
        <v>1</v>
      </c>
      <c r="E344" s="18">
        <v>1</v>
      </c>
      <c r="F344" s="19"/>
    </row>
    <row r="345" spans="1:6">
      <c r="A345" s="26"/>
      <c r="B345" s="29"/>
      <c r="C345" s="17" t="s">
        <v>14</v>
      </c>
      <c r="D345" s="13">
        <f t="shared" si="7"/>
        <v>135.40799999999999</v>
      </c>
      <c r="E345" s="18">
        <v>135.40799999999999</v>
      </c>
      <c r="F345" s="19"/>
    </row>
    <row r="346" spans="1:6">
      <c r="A346" s="26" t="s">
        <v>237</v>
      </c>
      <c r="B346" s="27" t="s">
        <v>238</v>
      </c>
      <c r="C346" s="17" t="s">
        <v>12</v>
      </c>
      <c r="D346" s="13">
        <f t="shared" si="7"/>
        <v>0.70199999999999996</v>
      </c>
      <c r="E346" s="19">
        <f>0.351+0.351</f>
        <v>0.70199999999999996</v>
      </c>
      <c r="F346" s="18"/>
    </row>
    <row r="347" spans="1:6">
      <c r="A347" s="26"/>
      <c r="B347" s="28"/>
      <c r="C347" s="17" t="s">
        <v>13</v>
      </c>
      <c r="D347" s="13">
        <f t="shared" si="7"/>
        <v>2</v>
      </c>
      <c r="E347" s="19">
        <v>2</v>
      </c>
      <c r="F347" s="18"/>
    </row>
    <row r="348" spans="1:6">
      <c r="A348" s="26"/>
      <c r="B348" s="29"/>
      <c r="C348" s="17" t="s">
        <v>14</v>
      </c>
      <c r="D348" s="13">
        <f t="shared" si="7"/>
        <v>250</v>
      </c>
      <c r="E348" s="19">
        <f>125+125</f>
        <v>250</v>
      </c>
      <c r="F348" s="18"/>
    </row>
    <row r="349" spans="1:6">
      <c r="A349" s="26" t="s">
        <v>239</v>
      </c>
      <c r="B349" s="27" t="s">
        <v>240</v>
      </c>
      <c r="C349" s="17" t="s">
        <v>12</v>
      </c>
      <c r="D349" s="13">
        <f t="shared" ref="D349:D390" si="8">E349+F349</f>
        <v>0.25</v>
      </c>
      <c r="E349" s="18">
        <v>0.25</v>
      </c>
      <c r="F349" s="19"/>
    </row>
    <row r="350" spans="1:6">
      <c r="A350" s="26"/>
      <c r="B350" s="28"/>
      <c r="C350" s="17" t="s">
        <v>13</v>
      </c>
      <c r="D350" s="13">
        <f t="shared" si="8"/>
        <v>1</v>
      </c>
      <c r="E350" s="18">
        <v>1</v>
      </c>
      <c r="F350" s="19"/>
    </row>
    <row r="351" spans="1:6">
      <c r="A351" s="26"/>
      <c r="B351" s="29"/>
      <c r="C351" s="17" t="s">
        <v>14</v>
      </c>
      <c r="D351" s="13">
        <f t="shared" si="8"/>
        <v>115.58</v>
      </c>
      <c r="E351" s="18">
        <v>115.58</v>
      </c>
      <c r="F351" s="19"/>
    </row>
    <row r="352" spans="1:6">
      <c r="A352" s="26" t="s">
        <v>241</v>
      </c>
      <c r="B352" s="27" t="s">
        <v>242</v>
      </c>
      <c r="C352" s="17" t="s">
        <v>12</v>
      </c>
      <c r="D352" s="13">
        <f t="shared" si="8"/>
        <v>1.8280000000000001</v>
      </c>
      <c r="E352" s="18"/>
      <c r="F352" s="19">
        <f>1.002+0.413+0.413</f>
        <v>1.8280000000000001</v>
      </c>
    </row>
    <row r="353" spans="1:6">
      <c r="A353" s="26"/>
      <c r="B353" s="28"/>
      <c r="C353" s="17" t="s">
        <v>13</v>
      </c>
      <c r="D353" s="13">
        <f t="shared" si="8"/>
        <v>3</v>
      </c>
      <c r="E353" s="18"/>
      <c r="F353" s="19">
        <v>3</v>
      </c>
    </row>
    <row r="354" spans="1:6">
      <c r="A354" s="26"/>
      <c r="B354" s="29"/>
      <c r="C354" s="17" t="s">
        <v>14</v>
      </c>
      <c r="D354" s="13">
        <f t="shared" si="8"/>
        <v>586.53300000000002</v>
      </c>
      <c r="E354" s="18"/>
      <c r="F354" s="19">
        <f>328.108+143.814+114.611</f>
        <v>586.53300000000002</v>
      </c>
    </row>
    <row r="355" spans="1:6">
      <c r="A355" s="26" t="s">
        <v>243</v>
      </c>
      <c r="B355" s="27" t="s">
        <v>244</v>
      </c>
      <c r="C355" s="17" t="s">
        <v>12</v>
      </c>
      <c r="D355" s="13">
        <f t="shared" si="8"/>
        <v>0.58199999999999996</v>
      </c>
      <c r="E355" s="18"/>
      <c r="F355" s="19">
        <v>0.58199999999999996</v>
      </c>
    </row>
    <row r="356" spans="1:6">
      <c r="A356" s="26"/>
      <c r="B356" s="28"/>
      <c r="C356" s="17" t="s">
        <v>13</v>
      </c>
      <c r="D356" s="13">
        <f t="shared" si="8"/>
        <v>1</v>
      </c>
      <c r="E356" s="18"/>
      <c r="F356" s="19">
        <v>1</v>
      </c>
    </row>
    <row r="357" spans="1:6">
      <c r="A357" s="26"/>
      <c r="B357" s="29"/>
      <c r="C357" s="17" t="s">
        <v>14</v>
      </c>
      <c r="D357" s="13">
        <f t="shared" si="8"/>
        <v>232.589</v>
      </c>
      <c r="E357" s="18"/>
      <c r="F357" s="19">
        <v>232.589</v>
      </c>
    </row>
    <row r="358" spans="1:6">
      <c r="A358" s="26" t="s">
        <v>245</v>
      </c>
      <c r="B358" s="27" t="s">
        <v>246</v>
      </c>
      <c r="C358" s="17" t="s">
        <v>12</v>
      </c>
      <c r="D358" s="13">
        <f t="shared" si="8"/>
        <v>0.64700000000000002</v>
      </c>
      <c r="E358" s="18"/>
      <c r="F358" s="19">
        <v>0.64700000000000002</v>
      </c>
    </row>
    <row r="359" spans="1:6">
      <c r="A359" s="26"/>
      <c r="B359" s="28"/>
      <c r="C359" s="17" t="s">
        <v>13</v>
      </c>
      <c r="D359" s="13">
        <f t="shared" si="8"/>
        <v>1</v>
      </c>
      <c r="E359" s="18"/>
      <c r="F359" s="19">
        <v>1</v>
      </c>
    </row>
    <row r="360" spans="1:6">
      <c r="A360" s="26"/>
      <c r="B360" s="29"/>
      <c r="C360" s="17" t="s">
        <v>14</v>
      </c>
      <c r="D360" s="13">
        <f t="shared" si="8"/>
        <v>197.05199999999999</v>
      </c>
      <c r="E360" s="18"/>
      <c r="F360" s="19">
        <v>197.05199999999999</v>
      </c>
    </row>
    <row r="361" spans="1:6">
      <c r="A361" s="26" t="s">
        <v>247</v>
      </c>
      <c r="B361" s="27" t="s">
        <v>248</v>
      </c>
      <c r="C361" s="17" t="s">
        <v>12</v>
      </c>
      <c r="D361" s="13">
        <f t="shared" si="8"/>
        <v>1.0539999999999998</v>
      </c>
      <c r="E361" s="18"/>
      <c r="F361" s="19">
        <f>0.565+0.489</f>
        <v>1.0539999999999998</v>
      </c>
    </row>
    <row r="362" spans="1:6">
      <c r="A362" s="26"/>
      <c r="B362" s="28"/>
      <c r="C362" s="17" t="s">
        <v>13</v>
      </c>
      <c r="D362" s="13">
        <f t="shared" si="8"/>
        <v>2</v>
      </c>
      <c r="E362" s="18"/>
      <c r="F362" s="19">
        <v>2</v>
      </c>
    </row>
    <row r="363" spans="1:6">
      <c r="A363" s="26"/>
      <c r="B363" s="29"/>
      <c r="C363" s="17" t="s">
        <v>14</v>
      </c>
      <c r="D363" s="13">
        <f t="shared" si="8"/>
        <v>428.45799999999997</v>
      </c>
      <c r="E363" s="18"/>
      <c r="F363" s="19">
        <f>229.338+199.12</f>
        <v>428.45799999999997</v>
      </c>
    </row>
    <row r="364" spans="1:6">
      <c r="A364" s="26" t="s">
        <v>249</v>
      </c>
      <c r="B364" s="27" t="s">
        <v>250</v>
      </c>
      <c r="C364" s="17" t="s">
        <v>12</v>
      </c>
      <c r="D364" s="13">
        <f t="shared" si="8"/>
        <v>2.3580000000000001</v>
      </c>
      <c r="E364" s="18"/>
      <c r="F364" s="19">
        <f>1.179+1.179</f>
        <v>2.3580000000000001</v>
      </c>
    </row>
    <row r="365" spans="1:6">
      <c r="A365" s="26"/>
      <c r="B365" s="28"/>
      <c r="C365" s="17" t="s">
        <v>13</v>
      </c>
      <c r="D365" s="13">
        <f t="shared" si="8"/>
        <v>2</v>
      </c>
      <c r="E365" s="18"/>
      <c r="F365" s="19">
        <v>2</v>
      </c>
    </row>
    <row r="366" spans="1:6">
      <c r="A366" s="26"/>
      <c r="B366" s="29"/>
      <c r="C366" s="17" t="s">
        <v>14</v>
      </c>
      <c r="D366" s="13">
        <f t="shared" si="8"/>
        <v>688.45</v>
      </c>
      <c r="E366" s="18"/>
      <c r="F366" s="19">
        <f>344.225+344.225</f>
        <v>688.45</v>
      </c>
    </row>
    <row r="367" spans="1:6">
      <c r="A367" s="26" t="s">
        <v>251</v>
      </c>
      <c r="B367" s="27" t="s">
        <v>252</v>
      </c>
      <c r="C367" s="17" t="s">
        <v>12</v>
      </c>
      <c r="D367" s="13">
        <f t="shared" si="8"/>
        <v>0.33100000000000002</v>
      </c>
      <c r="E367" s="18">
        <v>0.33100000000000002</v>
      </c>
      <c r="F367" s="19"/>
    </row>
    <row r="368" spans="1:6">
      <c r="A368" s="26"/>
      <c r="B368" s="28"/>
      <c r="C368" s="17" t="s">
        <v>13</v>
      </c>
      <c r="D368" s="13">
        <f t="shared" si="8"/>
        <v>1</v>
      </c>
      <c r="E368" s="18">
        <v>1</v>
      </c>
      <c r="F368" s="19"/>
    </row>
    <row r="369" spans="1:6">
      <c r="A369" s="26"/>
      <c r="B369" s="29"/>
      <c r="C369" s="17" t="s">
        <v>14</v>
      </c>
      <c r="D369" s="13">
        <f t="shared" si="8"/>
        <v>109.97799999999999</v>
      </c>
      <c r="E369" s="18">
        <v>109.97799999999999</v>
      </c>
      <c r="F369" s="19"/>
    </row>
    <row r="370" spans="1:6">
      <c r="A370" s="26" t="s">
        <v>253</v>
      </c>
      <c r="B370" s="27" t="s">
        <v>254</v>
      </c>
      <c r="C370" s="17" t="s">
        <v>12</v>
      </c>
      <c r="D370" s="13">
        <f t="shared" si="8"/>
        <v>0.39800000000000002</v>
      </c>
      <c r="E370" s="18">
        <v>0.39800000000000002</v>
      </c>
      <c r="F370" s="19"/>
    </row>
    <row r="371" spans="1:6">
      <c r="A371" s="26"/>
      <c r="B371" s="28"/>
      <c r="C371" s="17" t="s">
        <v>13</v>
      </c>
      <c r="D371" s="13">
        <f t="shared" si="8"/>
        <v>1</v>
      </c>
      <c r="E371" s="18">
        <v>1</v>
      </c>
      <c r="F371" s="19"/>
    </row>
    <row r="372" spans="1:6">
      <c r="A372" s="26"/>
      <c r="B372" s="29"/>
      <c r="C372" s="17" t="s">
        <v>14</v>
      </c>
      <c r="D372" s="13">
        <f t="shared" si="8"/>
        <v>136.49</v>
      </c>
      <c r="E372" s="18">
        <v>136.49</v>
      </c>
      <c r="F372" s="19"/>
    </row>
    <row r="373" spans="1:6">
      <c r="A373" s="26" t="s">
        <v>255</v>
      </c>
      <c r="B373" s="27" t="s">
        <v>256</v>
      </c>
      <c r="C373" s="17" t="s">
        <v>12</v>
      </c>
      <c r="D373" s="13">
        <f t="shared" si="8"/>
        <v>0.314</v>
      </c>
      <c r="E373" s="18">
        <v>0.314</v>
      </c>
      <c r="F373" s="19"/>
    </row>
    <row r="374" spans="1:6">
      <c r="A374" s="26"/>
      <c r="B374" s="28"/>
      <c r="C374" s="17" t="s">
        <v>13</v>
      </c>
      <c r="D374" s="13">
        <f t="shared" si="8"/>
        <v>1</v>
      </c>
      <c r="E374" s="18">
        <v>1</v>
      </c>
      <c r="F374" s="19"/>
    </row>
    <row r="375" spans="1:6">
      <c r="A375" s="26"/>
      <c r="B375" s="29"/>
      <c r="C375" s="17" t="s">
        <v>14</v>
      </c>
      <c r="D375" s="13">
        <f t="shared" si="8"/>
        <v>160.97</v>
      </c>
      <c r="E375" s="18">
        <v>160.97</v>
      </c>
      <c r="F375" s="19"/>
    </row>
    <row r="376" spans="1:6">
      <c r="A376" s="26" t="s">
        <v>257</v>
      </c>
      <c r="B376" s="27" t="s">
        <v>258</v>
      </c>
      <c r="C376" s="17" t="s">
        <v>12</v>
      </c>
      <c r="D376" s="13">
        <f t="shared" si="8"/>
        <v>0.38500000000000001</v>
      </c>
      <c r="E376" s="19">
        <v>0.38500000000000001</v>
      </c>
      <c r="F376" s="19"/>
    </row>
    <row r="377" spans="1:6">
      <c r="A377" s="26"/>
      <c r="B377" s="28"/>
      <c r="C377" s="17" t="s">
        <v>13</v>
      </c>
      <c r="D377" s="13">
        <f t="shared" si="8"/>
        <v>1</v>
      </c>
      <c r="E377" s="18">
        <v>1</v>
      </c>
      <c r="F377" s="18"/>
    </row>
    <row r="378" spans="1:6">
      <c r="A378" s="26"/>
      <c r="B378" s="29"/>
      <c r="C378" s="17" t="s">
        <v>14</v>
      </c>
      <c r="D378" s="13">
        <f t="shared" si="8"/>
        <v>127.199</v>
      </c>
      <c r="E378" s="18">
        <v>127.199</v>
      </c>
      <c r="F378" s="18"/>
    </row>
    <row r="379" spans="1:6">
      <c r="A379" s="26" t="s">
        <v>259</v>
      </c>
      <c r="B379" s="27" t="s">
        <v>260</v>
      </c>
      <c r="C379" s="17" t="s">
        <v>12</v>
      </c>
      <c r="D379" s="13">
        <f t="shared" si="8"/>
        <v>0.83200000000000007</v>
      </c>
      <c r="E379" s="19">
        <f>0.306+0.526</f>
        <v>0.83200000000000007</v>
      </c>
      <c r="F379" s="19"/>
    </row>
    <row r="380" spans="1:6">
      <c r="A380" s="26"/>
      <c r="B380" s="28"/>
      <c r="C380" s="17" t="s">
        <v>13</v>
      </c>
      <c r="D380" s="13">
        <f t="shared" si="8"/>
        <v>2</v>
      </c>
      <c r="E380" s="19">
        <v>2</v>
      </c>
      <c r="F380" s="19"/>
    </row>
    <row r="381" spans="1:6">
      <c r="A381" s="26"/>
      <c r="B381" s="29"/>
      <c r="C381" s="17" t="s">
        <v>14</v>
      </c>
      <c r="D381" s="13">
        <f t="shared" si="8"/>
        <v>277.67700000000002</v>
      </c>
      <c r="E381" s="19">
        <f>111.368+166.309</f>
        <v>277.67700000000002</v>
      </c>
      <c r="F381" s="19"/>
    </row>
    <row r="382" spans="1:6">
      <c r="A382" s="26" t="s">
        <v>261</v>
      </c>
      <c r="B382" s="27" t="s">
        <v>262</v>
      </c>
      <c r="C382" s="17" t="s">
        <v>12</v>
      </c>
      <c r="D382" s="13">
        <f t="shared" si="8"/>
        <v>0.32200000000000001</v>
      </c>
      <c r="E382" s="18">
        <v>0.32200000000000001</v>
      </c>
      <c r="F382" s="19"/>
    </row>
    <row r="383" spans="1:6">
      <c r="A383" s="26"/>
      <c r="B383" s="28"/>
      <c r="C383" s="17" t="s">
        <v>13</v>
      </c>
      <c r="D383" s="13">
        <f t="shared" si="8"/>
        <v>1</v>
      </c>
      <c r="E383" s="18">
        <v>1</v>
      </c>
      <c r="F383" s="19"/>
    </row>
    <row r="384" spans="1:6">
      <c r="A384" s="26"/>
      <c r="B384" s="29"/>
      <c r="C384" s="17" t="s">
        <v>14</v>
      </c>
      <c r="D384" s="13">
        <f t="shared" si="8"/>
        <v>129.29300000000001</v>
      </c>
      <c r="E384" s="18">
        <v>129.29300000000001</v>
      </c>
      <c r="F384" s="19"/>
    </row>
    <row r="385" spans="1:6">
      <c r="A385" s="26" t="s">
        <v>263</v>
      </c>
      <c r="B385" s="27" t="s">
        <v>264</v>
      </c>
      <c r="C385" s="17" t="s">
        <v>12</v>
      </c>
      <c r="D385" s="13">
        <f t="shared" si="8"/>
        <v>0.31</v>
      </c>
      <c r="E385" s="18">
        <v>0.31</v>
      </c>
      <c r="F385" s="19"/>
    </row>
    <row r="386" spans="1:6">
      <c r="A386" s="26"/>
      <c r="B386" s="28"/>
      <c r="C386" s="17" t="s">
        <v>13</v>
      </c>
      <c r="D386" s="13">
        <f t="shared" si="8"/>
        <v>1</v>
      </c>
      <c r="E386" s="18">
        <v>1</v>
      </c>
      <c r="F386" s="19"/>
    </row>
    <row r="387" spans="1:6">
      <c r="A387" s="26"/>
      <c r="B387" s="29"/>
      <c r="C387" s="17" t="s">
        <v>14</v>
      </c>
      <c r="D387" s="13">
        <f t="shared" si="8"/>
        <v>102.224</v>
      </c>
      <c r="E387" s="18">
        <v>102.224</v>
      </c>
      <c r="F387" s="19"/>
    </row>
    <row r="388" spans="1:6">
      <c r="A388" s="26" t="s">
        <v>265</v>
      </c>
      <c r="B388" s="27" t="s">
        <v>266</v>
      </c>
      <c r="C388" s="17" t="s">
        <v>12</v>
      </c>
      <c r="D388" s="13">
        <f t="shared" si="8"/>
        <v>1.4040000000000001</v>
      </c>
      <c r="E388" s="18"/>
      <c r="F388" s="19">
        <f>0.468+0.468+0.468</f>
        <v>1.4040000000000001</v>
      </c>
    </row>
    <row r="389" spans="1:6">
      <c r="A389" s="26"/>
      <c r="B389" s="28"/>
      <c r="C389" s="17" t="s">
        <v>13</v>
      </c>
      <c r="D389" s="13">
        <f t="shared" si="8"/>
        <v>3</v>
      </c>
      <c r="E389" s="18"/>
      <c r="F389" s="19">
        <v>3</v>
      </c>
    </row>
    <row r="390" spans="1:6">
      <c r="A390" s="26"/>
      <c r="B390" s="29"/>
      <c r="C390" s="17" t="s">
        <v>14</v>
      </c>
      <c r="D390" s="13">
        <f t="shared" si="8"/>
        <v>632.38</v>
      </c>
      <c r="E390" s="18"/>
      <c r="F390" s="19">
        <f>211.224+210.578+210.578</f>
        <v>632.38</v>
      </c>
    </row>
    <row r="394" spans="1:6">
      <c r="D394" s="25"/>
    </row>
  </sheetData>
  <mergeCells count="259">
    <mergeCell ref="B3:F3"/>
    <mergeCell ref="B4:F4"/>
    <mergeCell ref="A7:A9"/>
    <mergeCell ref="B7:B9"/>
    <mergeCell ref="C7:C9"/>
    <mergeCell ref="D7:F7"/>
    <mergeCell ref="D8:F8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73:A75"/>
    <mergeCell ref="B73:B75"/>
    <mergeCell ref="A76:A78"/>
    <mergeCell ref="B76:B78"/>
    <mergeCell ref="B79:B81"/>
    <mergeCell ref="A82:A84"/>
    <mergeCell ref="B82:B84"/>
    <mergeCell ref="A64:A66"/>
    <mergeCell ref="B64:B66"/>
    <mergeCell ref="A67:A69"/>
    <mergeCell ref="B67:B69"/>
    <mergeCell ref="A70:A72"/>
    <mergeCell ref="B70:B72"/>
    <mergeCell ref="A97:A99"/>
    <mergeCell ref="B97:B99"/>
    <mergeCell ref="A100:A102"/>
    <mergeCell ref="B100:B102"/>
    <mergeCell ref="A103:A105"/>
    <mergeCell ref="B103:B105"/>
    <mergeCell ref="A85:A87"/>
    <mergeCell ref="B85:B87"/>
    <mergeCell ref="A88:A90"/>
    <mergeCell ref="B88:B90"/>
    <mergeCell ref="B91:B93"/>
    <mergeCell ref="A94:A96"/>
    <mergeCell ref="B94:B96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69:A171"/>
    <mergeCell ref="B169:B171"/>
    <mergeCell ref="A172:A174"/>
    <mergeCell ref="B172:B174"/>
    <mergeCell ref="A175:A177"/>
    <mergeCell ref="B175:B177"/>
    <mergeCell ref="A160:A162"/>
    <mergeCell ref="B160:B162"/>
    <mergeCell ref="A163:A165"/>
    <mergeCell ref="B163:B165"/>
    <mergeCell ref="A166:A168"/>
    <mergeCell ref="B166:B168"/>
    <mergeCell ref="A187:A189"/>
    <mergeCell ref="B187:B189"/>
    <mergeCell ref="A190:A192"/>
    <mergeCell ref="B190:B192"/>
    <mergeCell ref="A193:A195"/>
    <mergeCell ref="B193:B195"/>
    <mergeCell ref="A178:A180"/>
    <mergeCell ref="B178:B180"/>
    <mergeCell ref="A181:A183"/>
    <mergeCell ref="B181:B183"/>
    <mergeCell ref="A184:A186"/>
    <mergeCell ref="B184:B186"/>
    <mergeCell ref="A205:A207"/>
    <mergeCell ref="B205:B207"/>
    <mergeCell ref="A208:A210"/>
    <mergeCell ref="B208:B210"/>
    <mergeCell ref="A211:A213"/>
    <mergeCell ref="B211:B213"/>
    <mergeCell ref="A196:A198"/>
    <mergeCell ref="B196:B198"/>
    <mergeCell ref="A199:A201"/>
    <mergeCell ref="B199:B201"/>
    <mergeCell ref="A202:A204"/>
    <mergeCell ref="B202:B204"/>
    <mergeCell ref="A223:A225"/>
    <mergeCell ref="B223:B225"/>
    <mergeCell ref="A226:A228"/>
    <mergeCell ref="B226:B228"/>
    <mergeCell ref="A229:A231"/>
    <mergeCell ref="B229:B231"/>
    <mergeCell ref="A214:A216"/>
    <mergeCell ref="B214:B216"/>
    <mergeCell ref="A217:A219"/>
    <mergeCell ref="B217:B219"/>
    <mergeCell ref="A220:A222"/>
    <mergeCell ref="B220:B222"/>
    <mergeCell ref="A241:A243"/>
    <mergeCell ref="B241:B243"/>
    <mergeCell ref="A244:A246"/>
    <mergeCell ref="B244:B246"/>
    <mergeCell ref="A247:A249"/>
    <mergeCell ref="B247:B249"/>
    <mergeCell ref="A232:A234"/>
    <mergeCell ref="B232:B234"/>
    <mergeCell ref="A235:A237"/>
    <mergeCell ref="B235:B237"/>
    <mergeCell ref="A238:A240"/>
    <mergeCell ref="B238:B240"/>
    <mergeCell ref="A259:A261"/>
    <mergeCell ref="B259:B261"/>
    <mergeCell ref="A262:A264"/>
    <mergeCell ref="B262:B264"/>
    <mergeCell ref="A265:A267"/>
    <mergeCell ref="B265:B267"/>
    <mergeCell ref="A250:A252"/>
    <mergeCell ref="B250:B252"/>
    <mergeCell ref="A253:A255"/>
    <mergeCell ref="B253:B255"/>
    <mergeCell ref="A256:A258"/>
    <mergeCell ref="B256:B258"/>
    <mergeCell ref="A277:A279"/>
    <mergeCell ref="B277:B279"/>
    <mergeCell ref="A280:A282"/>
    <mergeCell ref="B280:B282"/>
    <mergeCell ref="A283:A285"/>
    <mergeCell ref="B283:B285"/>
    <mergeCell ref="A268:A270"/>
    <mergeCell ref="B268:B270"/>
    <mergeCell ref="A271:A273"/>
    <mergeCell ref="B271:B273"/>
    <mergeCell ref="A274:A276"/>
    <mergeCell ref="B274:B276"/>
    <mergeCell ref="A295:A297"/>
    <mergeCell ref="B295:B297"/>
    <mergeCell ref="A298:A300"/>
    <mergeCell ref="B298:B300"/>
    <mergeCell ref="A301:A303"/>
    <mergeCell ref="B301:B303"/>
    <mergeCell ref="A286:A288"/>
    <mergeCell ref="B286:B288"/>
    <mergeCell ref="A289:A291"/>
    <mergeCell ref="B289:B291"/>
    <mergeCell ref="A292:A294"/>
    <mergeCell ref="B292:B294"/>
    <mergeCell ref="A313:A315"/>
    <mergeCell ref="B313:B315"/>
    <mergeCell ref="A316:A318"/>
    <mergeCell ref="B316:B318"/>
    <mergeCell ref="A319:A321"/>
    <mergeCell ref="B319:B321"/>
    <mergeCell ref="A304:A306"/>
    <mergeCell ref="B304:B306"/>
    <mergeCell ref="A307:A309"/>
    <mergeCell ref="B307:B309"/>
    <mergeCell ref="A310:A312"/>
    <mergeCell ref="B310:B312"/>
    <mergeCell ref="A331:A333"/>
    <mergeCell ref="B331:B333"/>
    <mergeCell ref="A334:A336"/>
    <mergeCell ref="B334:B336"/>
    <mergeCell ref="A337:A339"/>
    <mergeCell ref="B337:B339"/>
    <mergeCell ref="A322:A324"/>
    <mergeCell ref="B322:B324"/>
    <mergeCell ref="A325:A327"/>
    <mergeCell ref="B325:B327"/>
    <mergeCell ref="A328:A330"/>
    <mergeCell ref="B328:B330"/>
    <mergeCell ref="A349:A351"/>
    <mergeCell ref="B349:B351"/>
    <mergeCell ref="A352:A354"/>
    <mergeCell ref="B352:B354"/>
    <mergeCell ref="A355:A357"/>
    <mergeCell ref="B355:B357"/>
    <mergeCell ref="A340:A342"/>
    <mergeCell ref="B340:B342"/>
    <mergeCell ref="A343:A345"/>
    <mergeCell ref="B343:B345"/>
    <mergeCell ref="A346:A348"/>
    <mergeCell ref="B346:B348"/>
    <mergeCell ref="A367:A369"/>
    <mergeCell ref="B367:B369"/>
    <mergeCell ref="A370:A372"/>
    <mergeCell ref="B370:B372"/>
    <mergeCell ref="A373:A375"/>
    <mergeCell ref="B373:B375"/>
    <mergeCell ref="A358:A360"/>
    <mergeCell ref="B358:B360"/>
    <mergeCell ref="A361:A363"/>
    <mergeCell ref="B361:B363"/>
    <mergeCell ref="A364:A366"/>
    <mergeCell ref="B364:B366"/>
    <mergeCell ref="A385:A387"/>
    <mergeCell ref="B385:B387"/>
    <mergeCell ref="A388:A390"/>
    <mergeCell ref="B388:B390"/>
    <mergeCell ref="A376:A378"/>
    <mergeCell ref="B376:B378"/>
    <mergeCell ref="A379:A381"/>
    <mergeCell ref="B379:B381"/>
    <mergeCell ref="A382:A384"/>
    <mergeCell ref="B382:B384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л.кл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2015-12-23T08:09:15Z</dcterms:created>
  <dcterms:modified xsi:type="dcterms:W3CDTF">2016-03-09T07:40:20Z</dcterms:modified>
</cp:coreProperties>
</file>