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фасад 9 мес. " sheetId="1" r:id="rId1"/>
  </sheets>
  <calcPr calcId="145621"/>
</workbook>
</file>

<file path=xl/calcChain.xml><?xml version="1.0" encoding="utf-8"?>
<calcChain xmlns="http://schemas.openxmlformats.org/spreadsheetml/2006/main">
  <c r="J145" i="1" l="1"/>
  <c r="J144" i="1"/>
  <c r="K141" i="1"/>
  <c r="J141" i="1" s="1"/>
  <c r="K140" i="1"/>
  <c r="J140" i="1"/>
  <c r="J139" i="1"/>
  <c r="J138" i="1"/>
  <c r="J133" i="1"/>
  <c r="J132" i="1"/>
  <c r="J131" i="1"/>
  <c r="J130" i="1"/>
  <c r="J129" i="1"/>
  <c r="J128" i="1"/>
  <c r="J127" i="1"/>
  <c r="J126" i="1"/>
  <c r="J125" i="1"/>
  <c r="J124" i="1"/>
  <c r="J119" i="1"/>
  <c r="J118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K85" i="1"/>
  <c r="K84" i="1"/>
  <c r="J83" i="1"/>
  <c r="J82" i="1"/>
  <c r="J77" i="1"/>
  <c r="J76" i="1"/>
  <c r="J75" i="1"/>
  <c r="J74" i="1"/>
  <c r="J73" i="1"/>
  <c r="J72" i="1"/>
  <c r="K71" i="1"/>
  <c r="J71" i="1"/>
  <c r="K70" i="1"/>
  <c r="J70" i="1"/>
  <c r="J67" i="1"/>
  <c r="J66" i="1"/>
  <c r="K65" i="1"/>
  <c r="J65" i="1"/>
  <c r="K64" i="1"/>
  <c r="J64" i="1"/>
  <c r="K55" i="1"/>
  <c r="K54" i="1"/>
  <c r="K51" i="1"/>
  <c r="K50" i="1"/>
  <c r="J49" i="1"/>
  <c r="J48" i="1"/>
  <c r="K47" i="1"/>
  <c r="J47" i="1"/>
  <c r="K46" i="1"/>
  <c r="J46" i="1"/>
  <c r="K45" i="1"/>
  <c r="J45" i="1"/>
  <c r="K44" i="1"/>
  <c r="J44" i="1"/>
  <c r="J39" i="1"/>
  <c r="J38" i="1"/>
  <c r="J37" i="1"/>
  <c r="J36" i="1"/>
  <c r="J33" i="1"/>
  <c r="J32" i="1"/>
  <c r="J29" i="1"/>
  <c r="J28" i="1"/>
  <c r="J27" i="1"/>
  <c r="J26" i="1"/>
  <c r="K25" i="1"/>
  <c r="K24" i="1"/>
  <c r="J21" i="1"/>
  <c r="J20" i="1"/>
  <c r="K19" i="1"/>
  <c r="K18" i="1"/>
  <c r="K17" i="1"/>
  <c r="J17" i="1"/>
  <c r="K16" i="1"/>
  <c r="J16" i="1"/>
  <c r="J15" i="1"/>
  <c r="J14" i="1"/>
  <c r="L13" i="1"/>
  <c r="K13" i="1"/>
  <c r="J13" i="1" s="1"/>
  <c r="L12" i="1"/>
  <c r="K12" i="1"/>
  <c r="J12" i="1"/>
</calcChain>
</file>

<file path=xl/sharedStrings.xml><?xml version="1.0" encoding="utf-8"?>
<sst xmlns="http://schemas.openxmlformats.org/spreadsheetml/2006/main" count="232" uniqueCount="90">
  <si>
    <t>"Утверждаю"</t>
  </si>
  <si>
    <t xml:space="preserve">Генеральный директор </t>
  </si>
  <si>
    <t>ООО "ЖКС №1 Василеостровского района"</t>
  </si>
  <si>
    <t xml:space="preserve">  _______________Ю.П.Матвеев</t>
  </si>
  <si>
    <t xml:space="preserve">Адресная программа выполнения текущего ремонта фасадов                                                                               по ООО "ЖКС № 1 Василеостровского района"        за  9 месяцев   2017 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</si>
  <si>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</si>
  <si>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</si>
  <si>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</si>
  <si>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</si>
  <si>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</si>
  <si>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</si>
  <si>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</si>
  <si>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</si>
  <si>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</si>
  <si>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</si>
  <si>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</si>
  <si>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</si>
  <si>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</si>
  <si>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</si>
  <si>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ул.Беринга д. 20 лит.А</t>
  </si>
  <si>
    <t>Беринга ул., д. 24 корп.1 лит.А</t>
  </si>
  <si>
    <t>Большой пр., д.52/15 лит.А</t>
  </si>
  <si>
    <t>Большой пр., д. 91 лит.А</t>
  </si>
  <si>
    <t>Большой пр., д. 96 лит.В цоколь</t>
  </si>
  <si>
    <t>Большой пр., д.101 лит.А</t>
  </si>
  <si>
    <t>Весельная ул., д. 2/93 А</t>
  </si>
  <si>
    <t>Весельная ул., д. 4 А</t>
  </si>
  <si>
    <t>Весельная ул., д. 4 лит. Б    л.к.7,8,9</t>
  </si>
  <si>
    <t>Весельная ул., д. 5 лит.А</t>
  </si>
  <si>
    <t>Весельная ул., д. 7/10  лит.А</t>
  </si>
  <si>
    <t>Весельная ул., д.10 лит.А</t>
  </si>
  <si>
    <t>Гаванская ул., д. 2/97 лит.А</t>
  </si>
  <si>
    <t>Гаванская ул., д. 10 лит.А</t>
  </si>
  <si>
    <t>Гаванская ул., д. 11 лит.А</t>
  </si>
  <si>
    <t>Гаванская ул., д. 17 лит.А</t>
  </si>
  <si>
    <t>Гаванская ул., д. 19/100 А (двор.фасад+арка)</t>
  </si>
  <si>
    <t>Гаванская ул., д. 24 лит.А</t>
  </si>
  <si>
    <t>Гаванская ул., д.37 лит.А приямки</t>
  </si>
  <si>
    <t>Гаванская ул., д. 40 лит.А</t>
  </si>
  <si>
    <t>Гаванская ул., д. 43 лит.А</t>
  </si>
  <si>
    <t>Гаванская ул., д. 47 А</t>
  </si>
  <si>
    <t>Гаванская ул., д. 47 Г</t>
  </si>
  <si>
    <t>Гаванская ул., д.51 лит.А</t>
  </si>
  <si>
    <t>Детская ул., д. 17 лит.А  (кв.48)</t>
  </si>
  <si>
    <t>Детская ул., д. 34 лит.А</t>
  </si>
  <si>
    <t>Канареечная ул., д. 6/4 лит.А</t>
  </si>
  <si>
    <t xml:space="preserve">Канареечная ул., д. 10 лит.А </t>
  </si>
  <si>
    <t>Карташихина ул., д.10 лит.А   л.к.5</t>
  </si>
  <si>
    <t>Карташихина ул., д. 20 лит.А</t>
  </si>
  <si>
    <t>Карташихина ул., д. 22 лит.А</t>
  </si>
  <si>
    <t>Кораблестроителей ул., д. 19 корп.1 лит.А</t>
  </si>
  <si>
    <t>Кораблестроителей ул., д. 19 лит.В л.к.27</t>
  </si>
  <si>
    <t>Косая линия д. 24/25 лит.А</t>
  </si>
  <si>
    <t>Морская наб., д. 9 лит.А</t>
  </si>
  <si>
    <t>Морская наб., д. 9 лит.В</t>
  </si>
  <si>
    <t>Морская наб., д. 17 лит.Б  арка</t>
  </si>
  <si>
    <t>Морская наб., д. 17  лит.Д</t>
  </si>
  <si>
    <t>Морская наб., д. 17  лит.Г</t>
  </si>
  <si>
    <t>Наличная ул., д. 9    лит.А   цоколь</t>
  </si>
  <si>
    <t>Наличная ул., д. 12 лит.А</t>
  </si>
  <si>
    <t>Наличная ул., д. 13 лит.А</t>
  </si>
  <si>
    <t>Наличная ул., д. 15 лит.А</t>
  </si>
  <si>
    <t>Наличная ул., д. 15  корп.2  лит.А</t>
  </si>
  <si>
    <t>Наличная ул., д. 21 лит.А</t>
  </si>
  <si>
    <t>Наличная ул., д. 22 лит.А</t>
  </si>
  <si>
    <t>Наличная ул., д. 23  лит.А</t>
  </si>
  <si>
    <t>Наличная ул., д. 33 лит.А</t>
  </si>
  <si>
    <t>Наличная ул., д. 35 корп.1 лит.А</t>
  </si>
  <si>
    <t>Наличная ул., д. 36 к.3 лит.А</t>
  </si>
  <si>
    <t>Одоевского ул., д. 12 лит.А</t>
  </si>
  <si>
    <t>Опочинина ул., д. 5 лит.А</t>
  </si>
  <si>
    <t>Опочинина ул., д.15/18  лит.А</t>
  </si>
  <si>
    <t>Среднегаванский пр., д. 7/8 лит.А</t>
  </si>
  <si>
    <t>Среднегаванский пр., д. 14 лит.А</t>
  </si>
  <si>
    <t>Средний пр., д.70 лит.А</t>
  </si>
  <si>
    <t>Средний пр., д. 99/18 А</t>
  </si>
  <si>
    <t xml:space="preserve">ул.Шевченко д. 3б </t>
  </si>
  <si>
    <t>ул.Шевченко д. 16 лит.А</t>
  </si>
  <si>
    <t>Шевченко ул., д. 17 лит.А  л.к.5</t>
  </si>
  <si>
    <t>Шевченко ул., д. 24 лит.А</t>
  </si>
  <si>
    <t>Шевченко ул., д. 24 к.2 лит.Б</t>
  </si>
  <si>
    <t>ул.Шевченко д. 28  лит.А</t>
  </si>
  <si>
    <t>Шевченко ул., д. 37 лит.А</t>
  </si>
  <si>
    <t>19 линия д. 6  лит.А  арка</t>
  </si>
  <si>
    <t>20 линия д.13 А</t>
  </si>
  <si>
    <t>20 линия д. 9 лит.А</t>
  </si>
  <si>
    <t>20 линия д. 15 лит.А (арка)</t>
  </si>
  <si>
    <t>23 линия д. 28 лит.А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</si>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</sst>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3" fillId="0" borderId="0" xfId="1" applyFont="1"/>
    <xf numFmtId="49" fontId="4" fillId="0" borderId="0" xfId="1" applyNumberFormat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Fill="1" applyBorder="1"/>
    <xf numFmtId="2" fontId="8" fillId="0" borderId="1" xfId="1" applyNumberFormat="1" applyFont="1" applyFill="1" applyBorder="1"/>
    <xf numFmtId="1" fontId="8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/>
    </xf>
    <xf numFmtId="2" fontId="9" fillId="3" borderId="1" xfId="1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8" fillId="3" borderId="1" xfId="1" applyNumberFormat="1" applyFont="1" applyFill="1" applyBorder="1"/>
    <xf numFmtId="2" fontId="8" fillId="3" borderId="1" xfId="1" applyNumberFormat="1" applyFont="1" applyFill="1" applyBorder="1"/>
    <xf numFmtId="1" fontId="8" fillId="3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/>
    </xf>
    <xf numFmtId="2" fontId="10" fillId="3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/>
    <xf numFmtId="2" fontId="8" fillId="3" borderId="1" xfId="1" applyNumberFormat="1" applyFont="1" applyFill="1" applyBorder="1" applyAlignment="1">
      <alignment horizontal="center"/>
    </xf>
    <xf numFmtId="1" fontId="9" fillId="3" borderId="1" xfId="1" applyNumberFormat="1" applyFont="1" applyFill="1" applyBorder="1"/>
    <xf numFmtId="2" fontId="9" fillId="3" borderId="1" xfId="1" applyNumberFormat="1" applyFont="1" applyFill="1" applyBorder="1"/>
    <xf numFmtId="1" fontId="9" fillId="3" borderId="1" xfId="1" applyNumberFormat="1" applyFont="1" applyFill="1" applyBorder="1" applyAlignment="1">
      <alignment horizontal="center"/>
    </xf>
    <xf numFmtId="2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/>
    </xf>
    <xf numFmtId="2" fontId="10" fillId="3" borderId="2" xfId="1" applyNumberFormat="1" applyFont="1" applyFill="1" applyBorder="1" applyAlignment="1">
      <alignment horizontal="center"/>
    </xf>
    <xf numFmtId="1" fontId="9" fillId="0" borderId="1" xfId="1" applyNumberFormat="1" applyFont="1" applyFill="1" applyBorder="1"/>
    <xf numFmtId="2" fontId="9" fillId="3" borderId="2" xfId="1" applyNumberFormat="1" applyFont="1" applyFill="1" applyBorder="1" applyAlignment="1">
      <alignment horizontal="center"/>
    </xf>
    <xf numFmtId="2" fontId="8" fillId="3" borderId="3" xfId="1" applyNumberFormat="1" applyFont="1" applyFill="1" applyBorder="1"/>
    <xf numFmtId="2" fontId="8" fillId="3" borderId="3" xfId="1" applyNumberFormat="1" applyFont="1" applyFill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8" fillId="3" borderId="3" xfId="1" applyNumberFormat="1" applyFont="1" applyFill="1" applyBorder="1" applyAlignment="1">
      <alignment horizontal="center" vertical="center" wrapText="1"/>
    </xf>
    <xf numFmtId="2" fontId="10" fillId="3" borderId="4" xfId="1" applyNumberFormat="1" applyFont="1" applyFill="1" applyBorder="1" applyAlignment="1">
      <alignment horizontal="center"/>
    </xf>
    <xf numFmtId="1" fontId="8" fillId="0" borderId="1" xfId="1" applyNumberFormat="1" applyFont="1" applyFill="1" applyBorder="1"/>
    <xf numFmtId="2" fontId="8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2" fontId="1" fillId="0" borderId="0" xfId="1" applyNumberFormat="1"/>
    <xf numFmtId="2" fontId="8" fillId="0" borderId="3" xfId="1" applyNumberFormat="1" applyFont="1" applyFill="1" applyBorder="1"/>
    <xf numFmtId="2" fontId="8" fillId="2" borderId="3" xfId="1" applyNumberFormat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2" fontId="10" fillId="3" borderId="3" xfId="1" applyNumberFormat="1" applyFont="1" applyFill="1" applyBorder="1" applyAlignment="1">
      <alignment horizontal="center"/>
    </xf>
    <xf numFmtId="2" fontId="1" fillId="3" borderId="0" xfId="1" applyNumberFormat="1" applyFill="1"/>
    <xf numFmtId="0" fontId="11" fillId="0" borderId="0" xfId="1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7"/>
  <sheetViews>
    <sheetView tabSelected="1" topLeftCell="C1" workbookViewId="0">
      <selection activeCell="E1" sqref="E1:H3"/>
    </sheetView>
  </sheetViews>
  <sheetFormatPr defaultRowHeight="12.75" x14ac:dyDescent="0.2"/>
  <cols>
    <col min="1" max="2" width="8.85546875" style="2" hidden="1" customWidth="1"/>
    <col min="3" max="3" width="5.140625" style="1" customWidth="1"/>
    <col min="4" max="4" width="43.28515625" style="2" customWidth="1"/>
    <col min="5" max="5" width="8.85546875" style="2" customWidth="1"/>
    <col min="6" max="6" width="8.42578125" style="4" hidden="1" customWidth="1"/>
    <col min="7" max="7" width="4.28515625" style="2" hidden="1" customWidth="1"/>
    <col min="8" max="8" width="3.85546875" style="2" hidden="1" customWidth="1"/>
    <col min="9" max="9" width="3.7109375" style="2" hidden="1" customWidth="1"/>
    <col min="10" max="10" width="12" style="2" customWidth="1"/>
    <col min="11" max="11" width="11.85546875" style="2" customWidth="1"/>
    <col min="12" max="12" width="11.7109375" style="2" customWidth="1"/>
    <col min="13" max="20" width="9.140625" style="2"/>
    <col min="21" max="21" width="8.85546875" style="2" customWidth="1"/>
    <col min="22" max="16384" width="9.140625" style="2"/>
  </cols>
  <sheetData>
    <row r="1" spans="3:14" ht="15" x14ac:dyDescent="0.25">
      <c r="E1" s="3" t="s">
        <v>0</v>
      </c>
      <c r="F1" s="3"/>
      <c r="G1" s="3"/>
    </row>
    <row r="2" spans="3:14" ht="15" x14ac:dyDescent="0.25">
      <c r="E2" s="3" t="s">
        <v>1</v>
      </c>
      <c r="F2" s="3"/>
      <c r="G2" s="3"/>
    </row>
    <row r="3" spans="3:14" ht="15" x14ac:dyDescent="0.25">
      <c r="E3" s="3" t="s">
        <v>2</v>
      </c>
      <c r="F3" s="3"/>
      <c r="G3" s="3"/>
    </row>
    <row r="4" spans="3:14" ht="15" x14ac:dyDescent="0.25">
      <c r="J4" s="3"/>
      <c r="K4" s="3"/>
      <c r="L4" s="3"/>
    </row>
    <row r="5" spans="3:14" ht="15" x14ac:dyDescent="0.25">
      <c r="C5" s="5"/>
      <c r="D5" s="6"/>
      <c r="F5" s="6"/>
      <c r="G5" s="7"/>
      <c r="H5" s="8"/>
      <c r="I5" s="9"/>
      <c r="K5" s="10" t="s">
        <v>3</v>
      </c>
      <c r="L5" s="10"/>
    </row>
    <row r="6" spans="3:14" x14ac:dyDescent="0.2">
      <c r="C6" s="5"/>
      <c r="D6" s="6"/>
      <c r="F6" s="6"/>
      <c r="G6" s="7"/>
      <c r="H6" s="8"/>
      <c r="I6" s="9"/>
      <c r="J6" s="9"/>
      <c r="K6" s="9"/>
      <c r="L6" s="9"/>
    </row>
    <row r="7" spans="3:14" ht="39" customHeight="1" x14ac:dyDescent="0.25">
      <c r="C7" s="11" t="s">
        <v>4</v>
      </c>
      <c r="D7" s="11"/>
      <c r="E7" s="11"/>
      <c r="F7" s="11"/>
      <c r="G7" s="11"/>
      <c r="H7" s="11"/>
      <c r="I7" s="11"/>
      <c r="J7" s="11"/>
      <c r="K7" s="11"/>
      <c r="L7" s="11"/>
    </row>
    <row r="8" spans="3:14" ht="15.6" customHeight="1" x14ac:dyDescent="0.2">
      <c r="C8" s="5"/>
      <c r="D8" s="6"/>
      <c r="E8" s="6"/>
      <c r="F8" s="7"/>
      <c r="G8" s="8"/>
      <c r="H8" s="9"/>
      <c r="I8" s="9"/>
      <c r="J8" s="9"/>
      <c r="K8" s="9"/>
      <c r="L8" s="9"/>
    </row>
    <row r="9" spans="3:14" ht="33" customHeight="1" x14ac:dyDescent="0.2">
      <c r="C9" s="12" t="s">
        <v>5</v>
      </c>
      <c r="D9" s="13" t="s">
        <v>6</v>
      </c>
      <c r="E9" s="13" t="s">
        <v>7</v>
      </c>
      <c r="F9" s="14" t="s">
        <v>8</v>
      </c>
      <c r="G9" s="15" t="s">
        <v>9</v>
      </c>
      <c r="H9" s="15"/>
      <c r="I9" s="15"/>
      <c r="J9" s="15"/>
      <c r="K9" s="15"/>
      <c r="L9" s="15"/>
    </row>
    <row r="10" spans="3:14" ht="128.25" customHeight="1" x14ac:dyDescent="0.2">
      <c r="C10" s="12"/>
      <c r="D10" s="13"/>
      <c r="E10" s="13"/>
      <c r="F10" s="14"/>
      <c r="G10" s="15" t="s">
        <v>10</v>
      </c>
      <c r="H10" s="15"/>
      <c r="I10" s="15"/>
      <c r="J10" s="15" t="s">
        <v>11</v>
      </c>
      <c r="K10" s="15"/>
      <c r="L10" s="15"/>
    </row>
    <row r="11" spans="3:14" ht="38.25" hidden="1" customHeight="1" x14ac:dyDescent="0.2">
      <c r="C11" s="12"/>
      <c r="D11" s="13"/>
      <c r="E11" s="13"/>
      <c r="F11" s="14"/>
      <c r="G11" s="16" t="s">
        <v>12</v>
      </c>
      <c r="H11" s="17" t="s">
        <v>13</v>
      </c>
      <c r="I11" s="17" t="s">
        <v>14</v>
      </c>
      <c r="J11" s="16" t="s">
        <v>12</v>
      </c>
      <c r="K11" s="17" t="s">
        <v>13</v>
      </c>
      <c r="L11" s="17" t="s">
        <v>14</v>
      </c>
    </row>
    <row r="12" spans="3:14" ht="14.25" customHeight="1" x14ac:dyDescent="0.25">
      <c r="C12" s="18" t="s">
        <v>15</v>
      </c>
      <c r="D12" s="19" t="s">
        <v>16</v>
      </c>
      <c r="E12" s="19" t="s">
        <v>17</v>
      </c>
      <c r="F12" s="20"/>
      <c r="G12" s="21"/>
      <c r="H12" s="20"/>
      <c r="I12" s="20"/>
      <c r="J12" s="22">
        <f>K12+L12</f>
        <v>4.214500000000001</v>
      </c>
      <c r="K12" s="23">
        <f>K14+K16+K18+K20+K22+K24+K26+K28+K30+K32+K34+K36+K38+K40+K42+K44+K46+K48+K50+K52+K54+K56+K58+K60+K62+K64+K66+K68+K70+K72+K74+K76+K78+K80+K82+K84+K86+K88+K90+K92+K94+K96+K102+K104+K106+K108+K110+K114+K116+K118+K120+K124+K126+K128+K130+K132+K134+K136+K138+K140+K142+K144+K150</f>
        <v>0.4595000000000003</v>
      </c>
      <c r="L12" s="24">
        <f>L96+L98+L100+L146+L148+L18+L76+L78+L112+L122</f>
        <v>3.7550000000000003</v>
      </c>
      <c r="N12" s="25"/>
    </row>
    <row r="13" spans="3:14" ht="14.25" customHeight="1" x14ac:dyDescent="0.25">
      <c r="C13" s="18"/>
      <c r="D13" s="19"/>
      <c r="E13" s="19" t="s">
        <v>18</v>
      </c>
      <c r="F13" s="20"/>
      <c r="G13" s="21"/>
      <c r="H13" s="20"/>
      <c r="I13" s="20"/>
      <c r="J13" s="22">
        <f>K13+L13</f>
        <v>3087.9519999999998</v>
      </c>
      <c r="K13" s="23">
        <f>K15+K17+K19+K21+K23+K25+K27+K29+K31+K33+K35+K37+K39+K41+K43+K45+K47+K49+K51+K53+K55+K57+K59+K61+K63+K65+K67+K69+K71+K73+K75+K77+K79+K81+K83+K85+K87+K89+K91+K93+K95+K97+K103+K105+K107+K109+K111+K115+K117+K119+K121+K125+K127+K129+K131+K133+K135+K137+K139+K141+K143+K145+K151</f>
        <v>584.73799999999994</v>
      </c>
      <c r="L13" s="24">
        <f>L97+L99+L101+L147+L149+L19+L77+L79+L113+L123</f>
        <v>2503.2139999999999</v>
      </c>
      <c r="N13" s="25"/>
    </row>
    <row r="14" spans="3:14" ht="14.25" customHeight="1" x14ac:dyDescent="0.25">
      <c r="C14" s="26">
        <v>1</v>
      </c>
      <c r="D14" s="27" t="s">
        <v>19</v>
      </c>
      <c r="E14" s="28" t="s">
        <v>17</v>
      </c>
      <c r="F14" s="29"/>
      <c r="G14" s="30"/>
      <c r="H14" s="29"/>
      <c r="I14" s="29"/>
      <c r="J14" s="31">
        <f>K14+L48</f>
        <v>0.01</v>
      </c>
      <c r="K14" s="32">
        <v>0.01</v>
      </c>
      <c r="L14" s="33"/>
      <c r="N14" s="25"/>
    </row>
    <row r="15" spans="3:14" ht="14.25" customHeight="1" x14ac:dyDescent="0.25">
      <c r="C15" s="34"/>
      <c r="D15" s="28"/>
      <c r="E15" s="28" t="s">
        <v>18</v>
      </c>
      <c r="F15" s="35"/>
      <c r="G15" s="23"/>
      <c r="H15" s="35"/>
      <c r="I15" s="35"/>
      <c r="J15" s="31">
        <f>K15+L49</f>
        <v>14.763999999999999</v>
      </c>
      <c r="K15" s="32">
        <v>14.763999999999999</v>
      </c>
      <c r="L15" s="33"/>
      <c r="N15" s="25"/>
    </row>
    <row r="16" spans="3:14" ht="14.25" customHeight="1" x14ac:dyDescent="0.25">
      <c r="C16" s="26">
        <v>2</v>
      </c>
      <c r="D16" s="36" t="s">
        <v>20</v>
      </c>
      <c r="E16" s="37" t="s">
        <v>17</v>
      </c>
      <c r="F16" s="38"/>
      <c r="G16" s="38"/>
      <c r="H16" s="38"/>
      <c r="I16" s="38"/>
      <c r="J16" s="39">
        <f>K16+L16</f>
        <v>1.4E-2</v>
      </c>
      <c r="K16" s="40">
        <f>0.007+0.003+0.004</f>
        <v>1.4E-2</v>
      </c>
      <c r="L16" s="33"/>
      <c r="N16" s="25"/>
    </row>
    <row r="17" spans="3:14" ht="14.25" customHeight="1" x14ac:dyDescent="0.25">
      <c r="C17" s="34"/>
      <c r="D17" s="37"/>
      <c r="E17" s="37" t="s">
        <v>18</v>
      </c>
      <c r="F17" s="24"/>
      <c r="G17" s="24"/>
      <c r="H17" s="24"/>
      <c r="I17" s="24"/>
      <c r="J17" s="39">
        <f>K17+L17</f>
        <v>13.846</v>
      </c>
      <c r="K17" s="40">
        <f>7.281+3.164+3.401</f>
        <v>13.846</v>
      </c>
      <c r="L17" s="33"/>
      <c r="N17" s="25"/>
    </row>
    <row r="18" spans="3:14" ht="14.25" customHeight="1" x14ac:dyDescent="0.25">
      <c r="C18" s="26">
        <v>3</v>
      </c>
      <c r="D18" s="27" t="s">
        <v>21</v>
      </c>
      <c r="E18" s="28" t="s">
        <v>17</v>
      </c>
      <c r="F18" s="29"/>
      <c r="G18" s="30"/>
      <c r="H18" s="29"/>
      <c r="I18" s="29"/>
      <c r="J18" s="31">
        <v>5.0000000000000001E-3</v>
      </c>
      <c r="K18" s="23">
        <f>0.005+0.007</f>
        <v>1.2E-2</v>
      </c>
      <c r="L18" s="24">
        <v>1.0900000000000001</v>
      </c>
      <c r="N18" s="25"/>
    </row>
    <row r="19" spans="3:14" ht="14.25" customHeight="1" x14ac:dyDescent="0.25">
      <c r="C19" s="34"/>
      <c r="D19" s="28"/>
      <c r="E19" s="28" t="s">
        <v>18</v>
      </c>
      <c r="F19" s="35"/>
      <c r="G19" s="23"/>
      <c r="H19" s="35"/>
      <c r="I19" s="35"/>
      <c r="J19" s="31">
        <v>5.7309999999999999</v>
      </c>
      <c r="K19" s="23">
        <f>5.731+7.33</f>
        <v>13.061</v>
      </c>
      <c r="L19" s="24">
        <v>838.673</v>
      </c>
      <c r="N19" s="25"/>
    </row>
    <row r="20" spans="3:14" ht="14.25" customHeight="1" x14ac:dyDescent="0.25">
      <c r="C20" s="26">
        <v>4</v>
      </c>
      <c r="D20" s="27" t="s">
        <v>22</v>
      </c>
      <c r="E20" s="28" t="s">
        <v>17</v>
      </c>
      <c r="F20" s="29"/>
      <c r="G20" s="30"/>
      <c r="H20" s="29"/>
      <c r="I20" s="29"/>
      <c r="J20" s="31">
        <f>K20+L20</f>
        <v>1E-3</v>
      </c>
      <c r="K20" s="23">
        <v>1E-3</v>
      </c>
      <c r="L20" s="33"/>
      <c r="N20" s="25"/>
    </row>
    <row r="21" spans="3:14" ht="14.25" customHeight="1" x14ac:dyDescent="0.25">
      <c r="C21" s="34"/>
      <c r="D21" s="28"/>
      <c r="E21" s="28" t="s">
        <v>18</v>
      </c>
      <c r="F21" s="35"/>
      <c r="G21" s="23"/>
      <c r="H21" s="35"/>
      <c r="I21" s="35"/>
      <c r="J21" s="31">
        <f>K21+L21</f>
        <v>1.04</v>
      </c>
      <c r="K21" s="23">
        <v>1.04</v>
      </c>
      <c r="L21" s="33"/>
      <c r="N21" s="25"/>
    </row>
    <row r="22" spans="3:14" ht="14.25" customHeight="1" x14ac:dyDescent="0.25">
      <c r="C22" s="26">
        <v>5</v>
      </c>
      <c r="D22" s="27" t="s">
        <v>23</v>
      </c>
      <c r="E22" s="28" t="s">
        <v>17</v>
      </c>
      <c r="F22" s="29"/>
      <c r="G22" s="30"/>
      <c r="H22" s="29"/>
      <c r="I22" s="29"/>
      <c r="J22" s="31">
        <v>5.0000000000000001E-3</v>
      </c>
      <c r="K22" s="23">
        <v>5.0000000000000001E-3</v>
      </c>
      <c r="L22" s="33"/>
      <c r="N22" s="25"/>
    </row>
    <row r="23" spans="3:14" ht="14.25" customHeight="1" x14ac:dyDescent="0.25">
      <c r="C23" s="34"/>
      <c r="D23" s="28"/>
      <c r="E23" s="28" t="s">
        <v>18</v>
      </c>
      <c r="F23" s="35"/>
      <c r="G23" s="23"/>
      <c r="H23" s="35"/>
      <c r="I23" s="35"/>
      <c r="J23" s="31">
        <v>5.2370000000000001</v>
      </c>
      <c r="K23" s="23">
        <v>5.2370000000000001</v>
      </c>
      <c r="L23" s="33"/>
      <c r="N23" s="25"/>
    </row>
    <row r="24" spans="3:14" ht="14.25" customHeight="1" x14ac:dyDescent="0.25">
      <c r="C24" s="26">
        <v>6</v>
      </c>
      <c r="D24" s="27" t="s">
        <v>24</v>
      </c>
      <c r="E24" s="28" t="s">
        <v>17</v>
      </c>
      <c r="F24" s="29"/>
      <c r="G24" s="30"/>
      <c r="H24" s="29"/>
      <c r="I24" s="29"/>
      <c r="J24" s="31">
        <v>1E-3</v>
      </c>
      <c r="K24" s="32">
        <f>0.001+0.0015</f>
        <v>2.5000000000000001E-3</v>
      </c>
      <c r="L24" s="33"/>
      <c r="N24" s="25"/>
    </row>
    <row r="25" spans="3:14" ht="14.25" customHeight="1" x14ac:dyDescent="0.25">
      <c r="C25" s="34"/>
      <c r="D25" s="28"/>
      <c r="E25" s="28" t="s">
        <v>18</v>
      </c>
      <c r="F25" s="35"/>
      <c r="G25" s="23"/>
      <c r="H25" s="35"/>
      <c r="I25" s="35"/>
      <c r="J25" s="31">
        <v>3.702</v>
      </c>
      <c r="K25" s="32">
        <f>3.702+1.571</f>
        <v>5.2729999999999997</v>
      </c>
      <c r="L25" s="33"/>
      <c r="N25" s="25"/>
    </row>
    <row r="26" spans="3:14" ht="14.25" customHeight="1" x14ac:dyDescent="0.25">
      <c r="C26" s="26">
        <v>7</v>
      </c>
      <c r="D26" s="27" t="s">
        <v>25</v>
      </c>
      <c r="E26" s="28" t="s">
        <v>17</v>
      </c>
      <c r="F26" s="29"/>
      <c r="G26" s="30"/>
      <c r="H26" s="29"/>
      <c r="I26" s="29"/>
      <c r="J26" s="31">
        <f>K26+L26</f>
        <v>1E-3</v>
      </c>
      <c r="K26" s="23">
        <v>1E-3</v>
      </c>
      <c r="L26" s="33"/>
      <c r="N26" s="25"/>
    </row>
    <row r="27" spans="3:14" ht="14.25" customHeight="1" x14ac:dyDescent="0.25">
      <c r="C27" s="34"/>
      <c r="D27" s="28"/>
      <c r="E27" s="28" t="s">
        <v>18</v>
      </c>
      <c r="F27" s="35"/>
      <c r="G27" s="23"/>
      <c r="H27" s="35"/>
      <c r="I27" s="35"/>
      <c r="J27" s="31">
        <f>K27+L27</f>
        <v>1.04</v>
      </c>
      <c r="K27" s="23">
        <v>1.04</v>
      </c>
      <c r="L27" s="33"/>
      <c r="N27" s="25"/>
    </row>
    <row r="28" spans="3:14" ht="14.25" customHeight="1" x14ac:dyDescent="0.25">
      <c r="C28" s="26">
        <v>8</v>
      </c>
      <c r="D28" s="27" t="s">
        <v>26</v>
      </c>
      <c r="E28" s="28" t="s">
        <v>17</v>
      </c>
      <c r="F28" s="29"/>
      <c r="G28" s="30"/>
      <c r="H28" s="29"/>
      <c r="I28" s="29"/>
      <c r="J28" s="31">
        <f>K28+L28</f>
        <v>1E-3</v>
      </c>
      <c r="K28" s="23">
        <v>1E-3</v>
      </c>
      <c r="L28" s="33"/>
      <c r="N28" s="25"/>
    </row>
    <row r="29" spans="3:14" ht="14.25" customHeight="1" x14ac:dyDescent="0.25">
      <c r="C29" s="34"/>
      <c r="D29" s="28"/>
      <c r="E29" s="28" t="s">
        <v>18</v>
      </c>
      <c r="F29" s="35"/>
      <c r="G29" s="23"/>
      <c r="H29" s="35"/>
      <c r="I29" s="35"/>
      <c r="J29" s="31">
        <f>K29+L29</f>
        <v>1.04</v>
      </c>
      <c r="K29" s="23">
        <v>1.04</v>
      </c>
      <c r="L29" s="33"/>
      <c r="N29" s="25"/>
    </row>
    <row r="30" spans="3:14" ht="14.25" customHeight="1" x14ac:dyDescent="0.25">
      <c r="C30" s="26">
        <v>9</v>
      </c>
      <c r="D30" s="36" t="s">
        <v>27</v>
      </c>
      <c r="E30" s="37" t="s">
        <v>17</v>
      </c>
      <c r="F30" s="38"/>
      <c r="G30" s="38"/>
      <c r="H30" s="38"/>
      <c r="I30" s="38"/>
      <c r="J30" s="39">
        <v>0.01</v>
      </c>
      <c r="K30" s="40">
        <v>0.01</v>
      </c>
      <c r="L30" s="40"/>
      <c r="N30" s="25"/>
    </row>
    <row r="31" spans="3:14" ht="14.25" customHeight="1" x14ac:dyDescent="0.25">
      <c r="C31" s="34"/>
      <c r="D31" s="37"/>
      <c r="E31" s="37" t="s">
        <v>18</v>
      </c>
      <c r="F31" s="24"/>
      <c r="G31" s="24"/>
      <c r="H31" s="24"/>
      <c r="I31" s="24"/>
      <c r="J31" s="39">
        <v>10.545999999999999</v>
      </c>
      <c r="K31" s="40">
        <v>10.545999999999999</v>
      </c>
      <c r="L31" s="40"/>
      <c r="N31" s="25"/>
    </row>
    <row r="32" spans="3:14" ht="14.25" customHeight="1" x14ac:dyDescent="0.25">
      <c r="C32" s="26">
        <v>10</v>
      </c>
      <c r="D32" s="36" t="s">
        <v>28</v>
      </c>
      <c r="E32" s="37" t="s">
        <v>17</v>
      </c>
      <c r="F32" s="38"/>
      <c r="G32" s="38"/>
      <c r="H32" s="38"/>
      <c r="I32" s="38"/>
      <c r="J32" s="39">
        <f>K32+L32</f>
        <v>0.01</v>
      </c>
      <c r="K32" s="40">
        <v>0.01</v>
      </c>
      <c r="L32" s="40"/>
      <c r="N32" s="25"/>
    </row>
    <row r="33" spans="3:14" ht="14.25" customHeight="1" x14ac:dyDescent="0.25">
      <c r="C33" s="34"/>
      <c r="D33" s="37"/>
      <c r="E33" s="37" t="s">
        <v>18</v>
      </c>
      <c r="F33" s="24"/>
      <c r="G33" s="24"/>
      <c r="H33" s="24"/>
      <c r="I33" s="24"/>
      <c r="J33" s="39">
        <f>K33+L33</f>
        <v>10.542</v>
      </c>
      <c r="K33" s="40">
        <v>10.542</v>
      </c>
      <c r="L33" s="40"/>
      <c r="N33" s="25"/>
    </row>
    <row r="34" spans="3:14" ht="14.25" customHeight="1" x14ac:dyDescent="0.25">
      <c r="C34" s="26">
        <v>11</v>
      </c>
      <c r="D34" s="27" t="s">
        <v>29</v>
      </c>
      <c r="E34" s="28" t="s">
        <v>17</v>
      </c>
      <c r="F34" s="29"/>
      <c r="G34" s="30"/>
      <c r="H34" s="29"/>
      <c r="I34" s="29"/>
      <c r="J34" s="31">
        <v>7.0000000000000001E-3</v>
      </c>
      <c r="K34" s="23">
        <v>7.0000000000000001E-3</v>
      </c>
      <c r="L34" s="33"/>
      <c r="N34" s="25"/>
    </row>
    <row r="35" spans="3:14" ht="15.75" x14ac:dyDescent="0.25">
      <c r="C35" s="34"/>
      <c r="D35" s="28"/>
      <c r="E35" s="28" t="s">
        <v>18</v>
      </c>
      <c r="F35" s="35"/>
      <c r="G35" s="23"/>
      <c r="H35" s="35"/>
      <c r="I35" s="35"/>
      <c r="J35" s="31">
        <v>7.2809999999999997</v>
      </c>
      <c r="K35" s="23">
        <v>7.2809999999999997</v>
      </c>
      <c r="L35" s="33"/>
      <c r="N35" s="25"/>
    </row>
    <row r="36" spans="3:14" ht="15.75" x14ac:dyDescent="0.25">
      <c r="C36" s="26">
        <v>12</v>
      </c>
      <c r="D36" s="27" t="s">
        <v>30</v>
      </c>
      <c r="E36" s="28" t="s">
        <v>17</v>
      </c>
      <c r="F36" s="29"/>
      <c r="G36" s="30"/>
      <c r="H36" s="29"/>
      <c r="I36" s="29"/>
      <c r="J36" s="31">
        <f>K36+L36</f>
        <v>5.0000000000000001E-3</v>
      </c>
      <c r="K36" s="23">
        <v>5.0000000000000001E-3</v>
      </c>
      <c r="L36" s="33"/>
    </row>
    <row r="37" spans="3:14" ht="15.75" x14ac:dyDescent="0.25">
      <c r="C37" s="34"/>
      <c r="D37" s="28"/>
      <c r="E37" s="28" t="s">
        <v>18</v>
      </c>
      <c r="F37" s="35"/>
      <c r="G37" s="23"/>
      <c r="H37" s="35"/>
      <c r="I37" s="35"/>
      <c r="J37" s="31">
        <f>K37+L37</f>
        <v>5.2</v>
      </c>
      <c r="K37" s="23">
        <v>5.2</v>
      </c>
      <c r="L37" s="33"/>
    </row>
    <row r="38" spans="3:14" ht="15.75" x14ac:dyDescent="0.25">
      <c r="C38" s="26">
        <v>13</v>
      </c>
      <c r="D38" s="27" t="s">
        <v>31</v>
      </c>
      <c r="E38" s="28" t="s">
        <v>17</v>
      </c>
      <c r="F38" s="29"/>
      <c r="G38" s="30"/>
      <c r="H38" s="29"/>
      <c r="I38" s="29"/>
      <c r="J38" s="31">
        <f>K38+L38</f>
        <v>1E-3</v>
      </c>
      <c r="K38" s="23">
        <v>1E-3</v>
      </c>
      <c r="L38" s="33"/>
    </row>
    <row r="39" spans="3:14" ht="15.75" x14ac:dyDescent="0.25">
      <c r="C39" s="34"/>
      <c r="D39" s="28"/>
      <c r="E39" s="28" t="s">
        <v>18</v>
      </c>
      <c r="F39" s="35"/>
      <c r="G39" s="23"/>
      <c r="H39" s="35"/>
      <c r="I39" s="35"/>
      <c r="J39" s="31">
        <f>K39+L39</f>
        <v>1.04</v>
      </c>
      <c r="K39" s="23">
        <v>1.04</v>
      </c>
      <c r="L39" s="33"/>
    </row>
    <row r="40" spans="3:14" ht="15.75" x14ac:dyDescent="0.25">
      <c r="C40" s="26">
        <v>14</v>
      </c>
      <c r="D40" s="27" t="s">
        <v>32</v>
      </c>
      <c r="E40" s="28" t="s">
        <v>17</v>
      </c>
      <c r="F40" s="29"/>
      <c r="G40" s="30"/>
      <c r="H40" s="29"/>
      <c r="I40" s="29"/>
      <c r="J40" s="31">
        <v>3.0000000000000001E-3</v>
      </c>
      <c r="K40" s="23">
        <v>3.0000000000000001E-3</v>
      </c>
      <c r="L40" s="33"/>
    </row>
    <row r="41" spans="3:14" ht="15.75" x14ac:dyDescent="0.25">
      <c r="C41" s="34"/>
      <c r="D41" s="28"/>
      <c r="E41" s="28" t="s">
        <v>18</v>
      </c>
      <c r="F41" s="35"/>
      <c r="G41" s="23"/>
      <c r="H41" s="35"/>
      <c r="I41" s="35"/>
      <c r="J41" s="31">
        <v>10.836</v>
      </c>
      <c r="K41" s="23">
        <v>10.836</v>
      </c>
      <c r="L41" s="33"/>
    </row>
    <row r="42" spans="3:14" ht="15" x14ac:dyDescent="0.25">
      <c r="C42" s="26">
        <v>15</v>
      </c>
      <c r="D42" s="36" t="s">
        <v>33</v>
      </c>
      <c r="E42" s="37" t="s">
        <v>17</v>
      </c>
      <c r="F42" s="38"/>
      <c r="G42" s="38"/>
      <c r="H42" s="38"/>
      <c r="I42" s="38"/>
      <c r="J42" s="39">
        <v>1E-3</v>
      </c>
      <c r="K42" s="40">
        <v>1E-3</v>
      </c>
      <c r="L42" s="40"/>
    </row>
    <row r="43" spans="3:14" ht="15" x14ac:dyDescent="0.25">
      <c r="C43" s="34"/>
      <c r="D43" s="37"/>
      <c r="E43" s="37" t="s">
        <v>18</v>
      </c>
      <c r="F43" s="24"/>
      <c r="G43" s="24"/>
      <c r="H43" s="24"/>
      <c r="I43" s="24"/>
      <c r="J43" s="39">
        <v>1.706</v>
      </c>
      <c r="K43" s="40">
        <v>1.706</v>
      </c>
      <c r="L43" s="40"/>
    </row>
    <row r="44" spans="3:14" ht="15.75" x14ac:dyDescent="0.25">
      <c r="C44" s="26">
        <v>16</v>
      </c>
      <c r="D44" s="27" t="s">
        <v>34</v>
      </c>
      <c r="E44" s="28" t="s">
        <v>17</v>
      </c>
      <c r="F44" s="29"/>
      <c r="G44" s="30"/>
      <c r="H44" s="29"/>
      <c r="I44" s="29"/>
      <c r="J44" s="31">
        <f t="shared" ref="J44:J49" si="0">K44+L44</f>
        <v>5.0000000000000001E-3</v>
      </c>
      <c r="K44" s="23">
        <f>0.003+0.002</f>
        <v>5.0000000000000001E-3</v>
      </c>
      <c r="L44" s="33"/>
    </row>
    <row r="45" spans="3:14" ht="15.75" x14ac:dyDescent="0.25">
      <c r="C45" s="34"/>
      <c r="D45" s="28"/>
      <c r="E45" s="28" t="s">
        <v>18</v>
      </c>
      <c r="F45" s="35"/>
      <c r="G45" s="23"/>
      <c r="H45" s="35"/>
      <c r="I45" s="35"/>
      <c r="J45" s="31">
        <f t="shared" si="0"/>
        <v>5.2509999999999994</v>
      </c>
      <c r="K45" s="23">
        <f>3.142+2.109</f>
        <v>5.2509999999999994</v>
      </c>
      <c r="L45" s="33"/>
    </row>
    <row r="46" spans="3:14" ht="15.75" x14ac:dyDescent="0.25">
      <c r="C46" s="26">
        <v>17</v>
      </c>
      <c r="D46" s="27" t="s">
        <v>35</v>
      </c>
      <c r="E46" s="28" t="s">
        <v>17</v>
      </c>
      <c r="F46" s="29"/>
      <c r="G46" s="30"/>
      <c r="H46" s="29"/>
      <c r="I46" s="29"/>
      <c r="J46" s="31">
        <f t="shared" si="0"/>
        <v>4.1000000000000002E-2</v>
      </c>
      <c r="K46" s="23">
        <f>0.01+0.025+0.006</f>
        <v>4.1000000000000002E-2</v>
      </c>
      <c r="L46" s="33"/>
    </row>
    <row r="47" spans="3:14" ht="15.75" x14ac:dyDescent="0.25">
      <c r="C47" s="34"/>
      <c r="D47" s="28"/>
      <c r="E47" s="28" t="s">
        <v>18</v>
      </c>
      <c r="F47" s="35"/>
      <c r="G47" s="23"/>
      <c r="H47" s="35"/>
      <c r="I47" s="35"/>
      <c r="J47" s="31">
        <f t="shared" si="0"/>
        <v>50.043999999999997</v>
      </c>
      <c r="K47" s="23">
        <f>11.958+31.804+6.282</f>
        <v>50.043999999999997</v>
      </c>
      <c r="L47" s="33"/>
    </row>
    <row r="48" spans="3:14" ht="15.75" x14ac:dyDescent="0.25">
      <c r="C48" s="26">
        <v>18</v>
      </c>
      <c r="D48" s="27" t="s">
        <v>36</v>
      </c>
      <c r="E48" s="28" t="s">
        <v>17</v>
      </c>
      <c r="F48" s="29"/>
      <c r="G48" s="30"/>
      <c r="H48" s="29"/>
      <c r="I48" s="29"/>
      <c r="J48" s="31">
        <f t="shared" si="0"/>
        <v>0.01</v>
      </c>
      <c r="K48" s="23">
        <v>0.01</v>
      </c>
      <c r="L48" s="33"/>
    </row>
    <row r="49" spans="3:12" ht="15.75" x14ac:dyDescent="0.25">
      <c r="C49" s="34"/>
      <c r="D49" s="28"/>
      <c r="E49" s="28" t="s">
        <v>18</v>
      </c>
      <c r="F49" s="35"/>
      <c r="G49" s="23"/>
      <c r="H49" s="35"/>
      <c r="I49" s="35"/>
      <c r="J49" s="31">
        <f t="shared" si="0"/>
        <v>16.239000000000001</v>
      </c>
      <c r="K49" s="23">
        <v>16.239000000000001</v>
      </c>
      <c r="L49" s="33"/>
    </row>
    <row r="50" spans="3:12" ht="15.75" x14ac:dyDescent="0.25">
      <c r="C50" s="26">
        <v>19</v>
      </c>
      <c r="D50" s="27" t="s">
        <v>37</v>
      </c>
      <c r="E50" s="28" t="s">
        <v>17</v>
      </c>
      <c r="F50" s="29"/>
      <c r="G50" s="30"/>
      <c r="H50" s="29"/>
      <c r="I50" s="29"/>
      <c r="J50" s="31">
        <v>2.1000000000000001E-2</v>
      </c>
      <c r="K50" s="32">
        <f>0.021+0.02</f>
        <v>4.1000000000000002E-2</v>
      </c>
      <c r="L50" s="33"/>
    </row>
    <row r="51" spans="3:12" ht="15.75" x14ac:dyDescent="0.25">
      <c r="C51" s="34"/>
      <c r="D51" s="28"/>
      <c r="E51" s="28" t="s">
        <v>18</v>
      </c>
      <c r="F51" s="35"/>
      <c r="G51" s="23"/>
      <c r="H51" s="35"/>
      <c r="I51" s="35"/>
      <c r="J51" s="31">
        <v>25.952000000000002</v>
      </c>
      <c r="K51" s="32">
        <f>25.952+24.906</f>
        <v>50.858000000000004</v>
      </c>
      <c r="L51" s="33"/>
    </row>
    <row r="52" spans="3:12" ht="15.75" x14ac:dyDescent="0.25">
      <c r="C52" s="26">
        <v>20</v>
      </c>
      <c r="D52" s="27" t="s">
        <v>38</v>
      </c>
      <c r="E52" s="28" t="s">
        <v>17</v>
      </c>
      <c r="F52" s="29"/>
      <c r="G52" s="30"/>
      <c r="H52" s="29"/>
      <c r="I52" s="29"/>
      <c r="J52" s="31">
        <v>7.0000000000000001E-3</v>
      </c>
      <c r="K52" s="23">
        <v>7.0000000000000001E-3</v>
      </c>
      <c r="L52" s="33"/>
    </row>
    <row r="53" spans="3:12" ht="15.75" x14ac:dyDescent="0.25">
      <c r="C53" s="34"/>
      <c r="D53" s="28"/>
      <c r="E53" s="28" t="s">
        <v>18</v>
      </c>
      <c r="F53" s="35"/>
      <c r="G53" s="23"/>
      <c r="H53" s="35"/>
      <c r="I53" s="35"/>
      <c r="J53" s="31">
        <v>7.2809999999999997</v>
      </c>
      <c r="K53" s="23">
        <v>7.2809999999999997</v>
      </c>
      <c r="L53" s="33"/>
    </row>
    <row r="54" spans="3:12" ht="15.75" x14ac:dyDescent="0.25">
      <c r="C54" s="26">
        <v>21</v>
      </c>
      <c r="D54" s="27" t="s">
        <v>39</v>
      </c>
      <c r="E54" s="28" t="s">
        <v>17</v>
      </c>
      <c r="F54" s="29"/>
      <c r="G54" s="30"/>
      <c r="H54" s="29"/>
      <c r="I54" s="29"/>
      <c r="J54" s="31">
        <v>2E-3</v>
      </c>
      <c r="K54" s="23">
        <f>0.002+0.005</f>
        <v>7.0000000000000001E-3</v>
      </c>
      <c r="L54" s="33"/>
    </row>
    <row r="55" spans="3:12" ht="15.75" x14ac:dyDescent="0.25">
      <c r="C55" s="34"/>
      <c r="D55" s="28"/>
      <c r="E55" s="28" t="s">
        <v>18</v>
      </c>
      <c r="F55" s="35"/>
      <c r="G55" s="23"/>
      <c r="H55" s="35"/>
      <c r="I55" s="35"/>
      <c r="J55" s="31">
        <v>2.0950000000000002</v>
      </c>
      <c r="K55" s="23">
        <f>2.095+5.237</f>
        <v>7.3320000000000007</v>
      </c>
      <c r="L55" s="33"/>
    </row>
    <row r="56" spans="3:12" ht="15.75" x14ac:dyDescent="0.25">
      <c r="C56" s="26">
        <v>22</v>
      </c>
      <c r="D56" s="27" t="s">
        <v>40</v>
      </c>
      <c r="E56" s="28" t="s">
        <v>17</v>
      </c>
      <c r="F56" s="29"/>
      <c r="G56" s="30"/>
      <c r="H56" s="29"/>
      <c r="I56" s="29"/>
      <c r="J56" s="31">
        <v>1.7000000000000001E-2</v>
      </c>
      <c r="K56" s="23">
        <v>1.7000000000000001E-2</v>
      </c>
      <c r="L56" s="33"/>
    </row>
    <row r="57" spans="3:12" ht="15.75" x14ac:dyDescent="0.25">
      <c r="C57" s="34"/>
      <c r="D57" s="28"/>
      <c r="E57" s="28" t="s">
        <v>18</v>
      </c>
      <c r="F57" s="35"/>
      <c r="G57" s="23"/>
      <c r="H57" s="35"/>
      <c r="I57" s="35"/>
      <c r="J57" s="31">
        <v>26.048999999999999</v>
      </c>
      <c r="K57" s="23">
        <v>26.048999999999999</v>
      </c>
      <c r="L57" s="33"/>
    </row>
    <row r="58" spans="3:12" ht="15.75" x14ac:dyDescent="0.25">
      <c r="C58" s="26">
        <v>23</v>
      </c>
      <c r="D58" s="27" t="s">
        <v>41</v>
      </c>
      <c r="E58" s="28" t="s">
        <v>17</v>
      </c>
      <c r="F58" s="29"/>
      <c r="G58" s="30"/>
      <c r="H58" s="29"/>
      <c r="I58" s="29"/>
      <c r="J58" s="31">
        <v>2.5000000000000001E-3</v>
      </c>
      <c r="K58" s="23">
        <v>2.5000000000000001E-3</v>
      </c>
      <c r="L58" s="33"/>
    </row>
    <row r="59" spans="3:12" ht="15.75" x14ac:dyDescent="0.25">
      <c r="C59" s="34"/>
      <c r="D59" s="28"/>
      <c r="E59" s="28" t="s">
        <v>18</v>
      </c>
      <c r="F59" s="35"/>
      <c r="G59" s="23"/>
      <c r="H59" s="35"/>
      <c r="I59" s="35"/>
      <c r="J59" s="31">
        <v>3.2160000000000002</v>
      </c>
      <c r="K59" s="23">
        <v>3.2160000000000002</v>
      </c>
      <c r="L59" s="33"/>
    </row>
    <row r="60" spans="3:12" ht="15.75" x14ac:dyDescent="0.25">
      <c r="C60" s="26">
        <v>24</v>
      </c>
      <c r="D60" s="27" t="s">
        <v>42</v>
      </c>
      <c r="E60" s="28" t="s">
        <v>17</v>
      </c>
      <c r="F60" s="29"/>
      <c r="G60" s="30"/>
      <c r="H60" s="29"/>
      <c r="I60" s="29"/>
      <c r="J60" s="31">
        <v>3.0000000000000001E-3</v>
      </c>
      <c r="K60" s="23">
        <v>3.0000000000000001E-3</v>
      </c>
      <c r="L60" s="33"/>
    </row>
    <row r="61" spans="3:12" ht="15.75" x14ac:dyDescent="0.25">
      <c r="C61" s="34"/>
      <c r="D61" s="28"/>
      <c r="E61" s="28" t="s">
        <v>18</v>
      </c>
      <c r="F61" s="35"/>
      <c r="G61" s="23"/>
      <c r="H61" s="35"/>
      <c r="I61" s="35"/>
      <c r="J61" s="31">
        <v>3.121</v>
      </c>
      <c r="K61" s="23">
        <v>3.121</v>
      </c>
      <c r="L61" s="33"/>
    </row>
    <row r="62" spans="3:12" ht="15" x14ac:dyDescent="0.25">
      <c r="C62" s="26">
        <v>25</v>
      </c>
      <c r="D62" s="36" t="s">
        <v>43</v>
      </c>
      <c r="E62" s="37" t="s">
        <v>17</v>
      </c>
      <c r="F62" s="38"/>
      <c r="G62" s="38"/>
      <c r="H62" s="38"/>
      <c r="I62" s="38"/>
      <c r="J62" s="39">
        <v>1.5E-3</v>
      </c>
      <c r="K62" s="40">
        <v>1.5E-3</v>
      </c>
      <c r="L62" s="40"/>
    </row>
    <row r="63" spans="3:12" ht="15" x14ac:dyDescent="0.25">
      <c r="C63" s="34"/>
      <c r="D63" s="37"/>
      <c r="E63" s="37" t="s">
        <v>18</v>
      </c>
      <c r="F63" s="24"/>
      <c r="G63" s="24"/>
      <c r="H63" s="24"/>
      <c r="I63" s="24"/>
      <c r="J63" s="39">
        <v>2.3380000000000001</v>
      </c>
      <c r="K63" s="40">
        <v>2.3380000000000001</v>
      </c>
      <c r="L63" s="40"/>
    </row>
    <row r="64" spans="3:12" ht="15.75" x14ac:dyDescent="0.25">
      <c r="C64" s="26">
        <v>26</v>
      </c>
      <c r="D64" s="27" t="s">
        <v>44</v>
      </c>
      <c r="E64" s="28" t="s">
        <v>17</v>
      </c>
      <c r="F64" s="29"/>
      <c r="G64" s="30"/>
      <c r="H64" s="29"/>
      <c r="I64" s="29"/>
      <c r="J64" s="31">
        <f>K64+L64</f>
        <v>6.0000000000000001E-3</v>
      </c>
      <c r="K64" s="23">
        <f>0.002+0.004</f>
        <v>6.0000000000000001E-3</v>
      </c>
      <c r="L64" s="33"/>
    </row>
    <row r="65" spans="3:12" ht="15.75" x14ac:dyDescent="0.25">
      <c r="C65" s="34"/>
      <c r="D65" s="28"/>
      <c r="E65" s="28" t="s">
        <v>18</v>
      </c>
      <c r="F65" s="35"/>
      <c r="G65" s="23"/>
      <c r="H65" s="35"/>
      <c r="I65" s="35"/>
      <c r="J65" s="31">
        <f>K65+L65</f>
        <v>6.2829999999999995</v>
      </c>
      <c r="K65" s="23">
        <f>2.095+4.188</f>
        <v>6.2829999999999995</v>
      </c>
      <c r="L65" s="33"/>
    </row>
    <row r="66" spans="3:12" ht="15.75" x14ac:dyDescent="0.25">
      <c r="C66" s="26">
        <v>27</v>
      </c>
      <c r="D66" s="27" t="s">
        <v>45</v>
      </c>
      <c r="E66" s="28" t="s">
        <v>17</v>
      </c>
      <c r="F66" s="29"/>
      <c r="G66" s="30"/>
      <c r="H66" s="29"/>
      <c r="I66" s="29"/>
      <c r="J66" s="31">
        <f>K66+L72</f>
        <v>0.01</v>
      </c>
      <c r="K66" s="32">
        <v>0.01</v>
      </c>
      <c r="L66" s="33"/>
    </row>
    <row r="67" spans="3:12" ht="15.75" x14ac:dyDescent="0.25">
      <c r="C67" s="34"/>
      <c r="D67" s="28"/>
      <c r="E67" s="28" t="s">
        <v>18</v>
      </c>
      <c r="F67" s="35"/>
      <c r="G67" s="23"/>
      <c r="H67" s="35"/>
      <c r="I67" s="35"/>
      <c r="J67" s="31">
        <f>K67+L73</f>
        <v>14.763999999999999</v>
      </c>
      <c r="K67" s="32">
        <v>14.763999999999999</v>
      </c>
      <c r="L67" s="33"/>
    </row>
    <row r="68" spans="3:12" ht="15" x14ac:dyDescent="0.25">
      <c r="C68" s="26">
        <v>28</v>
      </c>
      <c r="D68" s="36" t="s">
        <v>46</v>
      </c>
      <c r="E68" s="37" t="s">
        <v>17</v>
      </c>
      <c r="F68" s="38"/>
      <c r="G68" s="38"/>
      <c r="H68" s="38"/>
      <c r="I68" s="38"/>
      <c r="J68" s="39">
        <v>1E-3</v>
      </c>
      <c r="K68" s="40">
        <v>1E-3</v>
      </c>
      <c r="L68" s="40"/>
    </row>
    <row r="69" spans="3:12" ht="15" x14ac:dyDescent="0.25">
      <c r="C69" s="34"/>
      <c r="D69" s="37"/>
      <c r="E69" s="37" t="s">
        <v>18</v>
      </c>
      <c r="F69" s="24"/>
      <c r="G69" s="24"/>
      <c r="H69" s="24"/>
      <c r="I69" s="24"/>
      <c r="J69" s="39">
        <v>1.0549999999999999</v>
      </c>
      <c r="K69" s="40">
        <v>1.0549999999999999</v>
      </c>
      <c r="L69" s="40"/>
    </row>
    <row r="70" spans="3:12" ht="15.75" x14ac:dyDescent="0.25">
      <c r="C70" s="26">
        <v>29</v>
      </c>
      <c r="D70" s="27" t="s">
        <v>47</v>
      </c>
      <c r="E70" s="28" t="s">
        <v>17</v>
      </c>
      <c r="F70" s="29"/>
      <c r="G70" s="30"/>
      <c r="H70" s="29"/>
      <c r="I70" s="29"/>
      <c r="J70" s="31">
        <f>K70+L70</f>
        <v>5.0000000000000001E-3</v>
      </c>
      <c r="K70" s="23">
        <f>0.002+0.003</f>
        <v>5.0000000000000001E-3</v>
      </c>
      <c r="L70" s="41"/>
    </row>
    <row r="71" spans="3:12" ht="15.75" x14ac:dyDescent="0.25">
      <c r="C71" s="34"/>
      <c r="D71" s="28"/>
      <c r="E71" s="28" t="s">
        <v>18</v>
      </c>
      <c r="F71" s="35"/>
      <c r="G71" s="23"/>
      <c r="H71" s="35"/>
      <c r="I71" s="35"/>
      <c r="J71" s="31">
        <f>K71+L71</f>
        <v>5.2370000000000001</v>
      </c>
      <c r="K71" s="23">
        <f>2.095+3.142</f>
        <v>5.2370000000000001</v>
      </c>
      <c r="L71" s="41"/>
    </row>
    <row r="72" spans="3:12" ht="15.75" x14ac:dyDescent="0.25">
      <c r="C72" s="26">
        <v>30</v>
      </c>
      <c r="D72" s="27" t="s">
        <v>48</v>
      </c>
      <c r="E72" s="28" t="s">
        <v>17</v>
      </c>
      <c r="F72" s="29"/>
      <c r="G72" s="30"/>
      <c r="H72" s="29"/>
      <c r="I72" s="29"/>
      <c r="J72" s="31">
        <f>K72+L74</f>
        <v>0.01</v>
      </c>
      <c r="K72" s="23">
        <v>0.01</v>
      </c>
      <c r="L72" s="33"/>
    </row>
    <row r="73" spans="3:12" ht="15.75" x14ac:dyDescent="0.25">
      <c r="C73" s="34"/>
      <c r="D73" s="28"/>
      <c r="E73" s="28" t="s">
        <v>18</v>
      </c>
      <c r="F73" s="35"/>
      <c r="G73" s="23"/>
      <c r="H73" s="35"/>
      <c r="I73" s="35"/>
      <c r="J73" s="31">
        <f>K73+L75</f>
        <v>14.763999999999999</v>
      </c>
      <c r="K73" s="23">
        <v>14.763999999999999</v>
      </c>
      <c r="L73" s="33"/>
    </row>
    <row r="74" spans="3:12" ht="15.75" x14ac:dyDescent="0.25">
      <c r="C74" s="26">
        <v>31</v>
      </c>
      <c r="D74" s="27" t="s">
        <v>49</v>
      </c>
      <c r="E74" s="28" t="s">
        <v>17</v>
      </c>
      <c r="F74" s="29"/>
      <c r="G74" s="30"/>
      <c r="H74" s="29"/>
      <c r="I74" s="29"/>
      <c r="J74" s="31">
        <f>K74+L94</f>
        <v>0.01</v>
      </c>
      <c r="K74" s="23">
        <v>0.01</v>
      </c>
      <c r="L74" s="33"/>
    </row>
    <row r="75" spans="3:12" ht="15.75" x14ac:dyDescent="0.25">
      <c r="C75" s="34"/>
      <c r="D75" s="28"/>
      <c r="E75" s="28" t="s">
        <v>18</v>
      </c>
      <c r="F75" s="35"/>
      <c r="G75" s="23"/>
      <c r="H75" s="35"/>
      <c r="I75" s="35"/>
      <c r="J75" s="31">
        <f>K75+L95</f>
        <v>14.763999999999999</v>
      </c>
      <c r="K75" s="23">
        <v>14.763999999999999</v>
      </c>
      <c r="L75" s="33"/>
    </row>
    <row r="76" spans="3:12" ht="15" x14ac:dyDescent="0.25">
      <c r="C76" s="26">
        <v>32</v>
      </c>
      <c r="D76" s="36" t="s">
        <v>50</v>
      </c>
      <c r="E76" s="37" t="s">
        <v>17</v>
      </c>
      <c r="F76" s="38"/>
      <c r="G76" s="38"/>
      <c r="H76" s="38"/>
      <c r="I76" s="38"/>
      <c r="J76" s="39">
        <f>K76+L76</f>
        <v>0.05</v>
      </c>
      <c r="K76" s="40">
        <v>1.4999999999999999E-2</v>
      </c>
      <c r="L76" s="40">
        <v>3.5000000000000003E-2</v>
      </c>
    </row>
    <row r="77" spans="3:12" ht="15" x14ac:dyDescent="0.25">
      <c r="C77" s="34"/>
      <c r="D77" s="37"/>
      <c r="E77" s="37" t="s">
        <v>18</v>
      </c>
      <c r="F77" s="24"/>
      <c r="G77" s="24"/>
      <c r="H77" s="24"/>
      <c r="I77" s="24"/>
      <c r="J77" s="39">
        <f>K77+L77</f>
        <v>59.853000000000002</v>
      </c>
      <c r="K77" s="40">
        <v>15.814</v>
      </c>
      <c r="L77" s="40">
        <v>44.039000000000001</v>
      </c>
    </row>
    <row r="78" spans="3:12" ht="15" x14ac:dyDescent="0.25">
      <c r="C78" s="26">
        <v>33</v>
      </c>
      <c r="D78" s="36" t="s">
        <v>51</v>
      </c>
      <c r="E78" s="37" t="s">
        <v>17</v>
      </c>
      <c r="F78" s="38"/>
      <c r="G78" s="38"/>
      <c r="H78" s="38"/>
      <c r="I78" s="38"/>
      <c r="J78" s="39">
        <v>2E-3</v>
      </c>
      <c r="K78" s="40">
        <v>2E-3</v>
      </c>
      <c r="L78" s="40">
        <v>0.124</v>
      </c>
    </row>
    <row r="79" spans="3:12" ht="15" x14ac:dyDescent="0.25">
      <c r="C79" s="34"/>
      <c r="D79" s="37"/>
      <c r="E79" s="37" t="s">
        <v>18</v>
      </c>
      <c r="F79" s="24"/>
      <c r="G79" s="24"/>
      <c r="H79" s="24"/>
      <c r="I79" s="24"/>
      <c r="J79" s="39">
        <v>2.109</v>
      </c>
      <c r="K79" s="40">
        <v>2.109</v>
      </c>
      <c r="L79" s="40">
        <v>156.00299999999999</v>
      </c>
    </row>
    <row r="80" spans="3:12" ht="15.75" x14ac:dyDescent="0.25">
      <c r="C80" s="26">
        <v>34</v>
      </c>
      <c r="D80" s="27" t="s">
        <v>52</v>
      </c>
      <c r="E80" s="28" t="s">
        <v>17</v>
      </c>
      <c r="F80" s="29"/>
      <c r="G80" s="30"/>
      <c r="H80" s="29"/>
      <c r="I80" s="29"/>
      <c r="J80" s="31">
        <v>3.5000000000000001E-3</v>
      </c>
      <c r="K80" s="23">
        <v>3.5000000000000001E-3</v>
      </c>
      <c r="L80" s="41"/>
    </row>
    <row r="81" spans="3:12" ht="15.75" x14ac:dyDescent="0.25">
      <c r="C81" s="34"/>
      <c r="D81" s="28"/>
      <c r="E81" s="28" t="s">
        <v>18</v>
      </c>
      <c r="F81" s="35"/>
      <c r="G81" s="23"/>
      <c r="H81" s="35"/>
      <c r="I81" s="35"/>
      <c r="J81" s="31">
        <v>4.4080000000000004</v>
      </c>
      <c r="K81" s="23">
        <v>4.4080000000000004</v>
      </c>
      <c r="L81" s="41"/>
    </row>
    <row r="82" spans="3:12" ht="15" x14ac:dyDescent="0.25">
      <c r="C82" s="26">
        <v>35</v>
      </c>
      <c r="D82" s="36" t="s">
        <v>53</v>
      </c>
      <c r="E82" s="37" t="s">
        <v>17</v>
      </c>
      <c r="F82" s="38"/>
      <c r="G82" s="38"/>
      <c r="H82" s="38"/>
      <c r="I82" s="38"/>
      <c r="J82" s="39">
        <f>K82+L88</f>
        <v>1.2E-2</v>
      </c>
      <c r="K82" s="40">
        <v>1.2E-2</v>
      </c>
      <c r="L82" s="40"/>
    </row>
    <row r="83" spans="3:12" ht="15" x14ac:dyDescent="0.25">
      <c r="C83" s="34"/>
      <c r="D83" s="37"/>
      <c r="E83" s="37" t="s">
        <v>18</v>
      </c>
      <c r="F83" s="24"/>
      <c r="G83" s="24"/>
      <c r="H83" s="24"/>
      <c r="I83" s="24"/>
      <c r="J83" s="39">
        <f>K83+L89</f>
        <v>12.651</v>
      </c>
      <c r="K83" s="40">
        <v>12.651</v>
      </c>
      <c r="L83" s="40"/>
    </row>
    <row r="84" spans="3:12" ht="15" x14ac:dyDescent="0.25">
      <c r="C84" s="26">
        <v>36</v>
      </c>
      <c r="D84" s="36" t="s">
        <v>54</v>
      </c>
      <c r="E84" s="37" t="s">
        <v>17</v>
      </c>
      <c r="F84" s="38"/>
      <c r="G84" s="38"/>
      <c r="H84" s="38"/>
      <c r="I84" s="38"/>
      <c r="J84" s="39">
        <v>1.4999999999999999E-2</v>
      </c>
      <c r="K84" s="40">
        <f>0.015+0.001</f>
        <v>1.6E-2</v>
      </c>
      <c r="L84" s="40"/>
    </row>
    <row r="85" spans="3:12" ht="15" x14ac:dyDescent="0.25">
      <c r="C85" s="34"/>
      <c r="D85" s="37"/>
      <c r="E85" s="37" t="s">
        <v>18</v>
      </c>
      <c r="F85" s="24"/>
      <c r="G85" s="24"/>
      <c r="H85" s="24"/>
      <c r="I85" s="24"/>
      <c r="J85" s="39">
        <v>19.556999999999999</v>
      </c>
      <c r="K85" s="40">
        <f>19.557+1.047</f>
        <v>20.603999999999999</v>
      </c>
      <c r="L85" s="40"/>
    </row>
    <row r="86" spans="3:12" ht="15" x14ac:dyDescent="0.25">
      <c r="C86" s="26">
        <v>37</v>
      </c>
      <c r="D86" s="36" t="s">
        <v>55</v>
      </c>
      <c r="E86" s="37" t="s">
        <v>17</v>
      </c>
      <c r="F86" s="38"/>
      <c r="G86" s="38"/>
      <c r="H86" s="38"/>
      <c r="I86" s="38"/>
      <c r="J86" s="39">
        <v>5.0000000000000001E-3</v>
      </c>
      <c r="K86" s="40">
        <v>5.0000000000000001E-3</v>
      </c>
      <c r="L86" s="40"/>
    </row>
    <row r="87" spans="3:12" ht="15" x14ac:dyDescent="0.25">
      <c r="C87" s="34"/>
      <c r="D87" s="37"/>
      <c r="E87" s="37" t="s">
        <v>18</v>
      </c>
      <c r="F87" s="24"/>
      <c r="G87" s="24"/>
      <c r="H87" s="24"/>
      <c r="I87" s="24"/>
      <c r="J87" s="39">
        <v>6.3170000000000002</v>
      </c>
      <c r="K87" s="40">
        <v>6.3170000000000002</v>
      </c>
      <c r="L87" s="40"/>
    </row>
    <row r="88" spans="3:12" ht="15" x14ac:dyDescent="0.25">
      <c r="C88" s="26">
        <v>38</v>
      </c>
      <c r="D88" s="36" t="s">
        <v>56</v>
      </c>
      <c r="E88" s="37" t="s">
        <v>17</v>
      </c>
      <c r="F88" s="38"/>
      <c r="G88" s="38"/>
      <c r="H88" s="38"/>
      <c r="I88" s="38"/>
      <c r="J88" s="39">
        <f>K88+L88</f>
        <v>1.2E-2</v>
      </c>
      <c r="K88" s="40">
        <v>1.2E-2</v>
      </c>
      <c r="L88" s="40"/>
    </row>
    <row r="89" spans="3:12" ht="15" x14ac:dyDescent="0.25">
      <c r="C89" s="34"/>
      <c r="D89" s="37"/>
      <c r="E89" s="37" t="s">
        <v>18</v>
      </c>
      <c r="F89" s="24"/>
      <c r="G89" s="24"/>
      <c r="H89" s="24"/>
      <c r="I89" s="24"/>
      <c r="J89" s="39">
        <f>K89+L89</f>
        <v>26.28</v>
      </c>
      <c r="K89" s="40">
        <v>26.28</v>
      </c>
      <c r="L89" s="40"/>
    </row>
    <row r="90" spans="3:12" ht="15" x14ac:dyDescent="0.25">
      <c r="C90" s="26">
        <v>39</v>
      </c>
      <c r="D90" s="36" t="s">
        <v>57</v>
      </c>
      <c r="E90" s="37" t="s">
        <v>17</v>
      </c>
      <c r="F90" s="38"/>
      <c r="G90" s="38"/>
      <c r="H90" s="38"/>
      <c r="I90" s="38"/>
      <c r="J90" s="39">
        <f>K90+L124</f>
        <v>3.0000000000000001E-3</v>
      </c>
      <c r="K90" s="40">
        <v>3.0000000000000001E-3</v>
      </c>
      <c r="L90" s="40"/>
    </row>
    <row r="91" spans="3:12" ht="15" x14ac:dyDescent="0.25">
      <c r="C91" s="34"/>
      <c r="D91" s="37"/>
      <c r="E91" s="37" t="s">
        <v>18</v>
      </c>
      <c r="F91" s="24"/>
      <c r="G91" s="24"/>
      <c r="H91" s="24"/>
      <c r="I91" s="24"/>
      <c r="J91" s="39">
        <f>K91+L125</f>
        <v>3.1640000000000001</v>
      </c>
      <c r="K91" s="40">
        <v>3.1640000000000001</v>
      </c>
      <c r="L91" s="40"/>
    </row>
    <row r="92" spans="3:12" ht="15" x14ac:dyDescent="0.25">
      <c r="C92" s="26">
        <v>40</v>
      </c>
      <c r="D92" s="42" t="s">
        <v>58</v>
      </c>
      <c r="E92" s="37" t="s">
        <v>17</v>
      </c>
      <c r="F92" s="38"/>
      <c r="G92" s="38"/>
      <c r="H92" s="38"/>
      <c r="I92" s="38"/>
      <c r="J92" s="39">
        <f t="shared" ref="J92:J101" si="1">K92+L92</f>
        <v>3.0000000000000001E-3</v>
      </c>
      <c r="K92" s="40">
        <v>3.0000000000000001E-3</v>
      </c>
      <c r="L92" s="40"/>
    </row>
    <row r="93" spans="3:12" ht="15" x14ac:dyDescent="0.25">
      <c r="C93" s="34"/>
      <c r="D93" s="37"/>
      <c r="E93" s="37" t="s">
        <v>18</v>
      </c>
      <c r="F93" s="24"/>
      <c r="G93" s="24"/>
      <c r="H93" s="24"/>
      <c r="I93" s="24"/>
      <c r="J93" s="39">
        <f t="shared" si="1"/>
        <v>3.1419999999999999</v>
      </c>
      <c r="K93" s="40">
        <v>3.1419999999999999</v>
      </c>
      <c r="L93" s="40"/>
    </row>
    <row r="94" spans="3:12" ht="15.75" x14ac:dyDescent="0.25">
      <c r="C94" s="26">
        <v>41</v>
      </c>
      <c r="D94" s="27" t="s">
        <v>59</v>
      </c>
      <c r="E94" s="28" t="s">
        <v>17</v>
      </c>
      <c r="F94" s="29"/>
      <c r="G94" s="30"/>
      <c r="H94" s="29"/>
      <c r="I94" s="29"/>
      <c r="J94" s="31">
        <f t="shared" si="1"/>
        <v>0.01</v>
      </c>
      <c r="K94" s="23">
        <v>0.01</v>
      </c>
      <c r="L94" s="33"/>
    </row>
    <row r="95" spans="3:12" ht="15.75" x14ac:dyDescent="0.25">
      <c r="C95" s="34"/>
      <c r="D95" s="28"/>
      <c r="E95" s="28" t="s">
        <v>18</v>
      </c>
      <c r="F95" s="35"/>
      <c r="G95" s="23"/>
      <c r="H95" s="35"/>
      <c r="I95" s="35"/>
      <c r="J95" s="31">
        <f t="shared" si="1"/>
        <v>14.763999999999999</v>
      </c>
      <c r="K95" s="23">
        <v>14.763999999999999</v>
      </c>
      <c r="L95" s="33"/>
    </row>
    <row r="96" spans="3:12" ht="15.75" x14ac:dyDescent="0.25">
      <c r="C96" s="26">
        <v>42</v>
      </c>
      <c r="D96" s="27" t="s">
        <v>60</v>
      </c>
      <c r="E96" s="28" t="s">
        <v>17</v>
      </c>
      <c r="F96" s="29"/>
      <c r="G96" s="30"/>
      <c r="H96" s="29"/>
      <c r="I96" s="29"/>
      <c r="J96" s="31">
        <f t="shared" si="1"/>
        <v>0.76</v>
      </c>
      <c r="K96" s="23">
        <v>0.01</v>
      </c>
      <c r="L96" s="24">
        <v>0.75</v>
      </c>
    </row>
    <row r="97" spans="3:12" ht="15.75" x14ac:dyDescent="0.25">
      <c r="C97" s="34"/>
      <c r="D97" s="28"/>
      <c r="E97" s="28" t="s">
        <v>18</v>
      </c>
      <c r="F97" s="35"/>
      <c r="G97" s="23"/>
      <c r="H97" s="35"/>
      <c r="I97" s="35"/>
      <c r="J97" s="31">
        <f t="shared" si="1"/>
        <v>430.19099999999997</v>
      </c>
      <c r="K97" s="23">
        <v>16.239000000000001</v>
      </c>
      <c r="L97" s="24">
        <v>413.952</v>
      </c>
    </row>
    <row r="98" spans="3:12" ht="15" x14ac:dyDescent="0.25">
      <c r="C98" s="26">
        <v>43</v>
      </c>
      <c r="D98" s="36" t="s">
        <v>61</v>
      </c>
      <c r="E98" s="37" t="s">
        <v>17</v>
      </c>
      <c r="F98" s="38"/>
      <c r="G98" s="38"/>
      <c r="H98" s="38"/>
      <c r="I98" s="38"/>
      <c r="J98" s="39">
        <f t="shared" si="1"/>
        <v>0.52300000000000002</v>
      </c>
      <c r="K98" s="40"/>
      <c r="L98" s="40">
        <v>0.52300000000000002</v>
      </c>
    </row>
    <row r="99" spans="3:12" ht="15" x14ac:dyDescent="0.25">
      <c r="C99" s="34"/>
      <c r="D99" s="37"/>
      <c r="E99" s="37" t="s">
        <v>18</v>
      </c>
      <c r="F99" s="24"/>
      <c r="G99" s="24"/>
      <c r="H99" s="24"/>
      <c r="I99" s="24"/>
      <c r="J99" s="39">
        <f t="shared" si="1"/>
        <v>202.77199999999999</v>
      </c>
      <c r="K99" s="40"/>
      <c r="L99" s="40">
        <v>202.77199999999999</v>
      </c>
    </row>
    <row r="100" spans="3:12" ht="15" x14ac:dyDescent="0.25">
      <c r="C100" s="26">
        <v>44</v>
      </c>
      <c r="D100" s="36" t="s">
        <v>62</v>
      </c>
      <c r="E100" s="37" t="s">
        <v>17</v>
      </c>
      <c r="F100" s="38"/>
      <c r="G100" s="38"/>
      <c r="H100" s="38"/>
      <c r="I100" s="38"/>
      <c r="J100" s="39">
        <f t="shared" si="1"/>
        <v>0.66700000000000004</v>
      </c>
      <c r="K100" s="40"/>
      <c r="L100" s="40">
        <v>0.66700000000000004</v>
      </c>
    </row>
    <row r="101" spans="3:12" ht="15" x14ac:dyDescent="0.25">
      <c r="C101" s="34"/>
      <c r="D101" s="37"/>
      <c r="E101" s="37" t="s">
        <v>18</v>
      </c>
      <c r="F101" s="24"/>
      <c r="G101" s="24"/>
      <c r="H101" s="24"/>
      <c r="I101" s="24"/>
      <c r="J101" s="39">
        <f t="shared" si="1"/>
        <v>239.245</v>
      </c>
      <c r="K101" s="40"/>
      <c r="L101" s="40">
        <v>239.245</v>
      </c>
    </row>
    <row r="102" spans="3:12" ht="15.75" x14ac:dyDescent="0.25">
      <c r="C102" s="26">
        <v>45</v>
      </c>
      <c r="D102" s="27" t="s">
        <v>63</v>
      </c>
      <c r="E102" s="28" t="s">
        <v>17</v>
      </c>
      <c r="F102" s="29"/>
      <c r="G102" s="30"/>
      <c r="H102" s="29"/>
      <c r="I102" s="29"/>
      <c r="J102" s="31">
        <v>2E-3</v>
      </c>
      <c r="K102" s="23">
        <v>2E-3</v>
      </c>
      <c r="L102" s="33"/>
    </row>
    <row r="103" spans="3:12" ht="15.75" x14ac:dyDescent="0.25">
      <c r="C103" s="34"/>
      <c r="D103" s="28"/>
      <c r="E103" s="28" t="s">
        <v>18</v>
      </c>
      <c r="F103" s="35"/>
      <c r="G103" s="23"/>
      <c r="H103" s="35"/>
      <c r="I103" s="35"/>
      <c r="J103" s="31">
        <v>3.9660000000000002</v>
      </c>
      <c r="K103" s="23">
        <v>3.9660000000000002</v>
      </c>
      <c r="L103" s="33"/>
    </row>
    <row r="104" spans="3:12" ht="15.75" x14ac:dyDescent="0.25">
      <c r="C104" s="26">
        <v>46</v>
      </c>
      <c r="D104" s="27" t="s">
        <v>64</v>
      </c>
      <c r="E104" s="28" t="s">
        <v>17</v>
      </c>
      <c r="F104" s="29"/>
      <c r="G104" s="30"/>
      <c r="H104" s="29"/>
      <c r="I104" s="29"/>
      <c r="J104" s="31">
        <v>3.0000000000000001E-3</v>
      </c>
      <c r="K104" s="23">
        <v>3.0000000000000001E-3</v>
      </c>
      <c r="L104" s="41"/>
    </row>
    <row r="105" spans="3:12" ht="15.75" x14ac:dyDescent="0.25">
      <c r="C105" s="34"/>
      <c r="D105" s="28"/>
      <c r="E105" s="28" t="s">
        <v>18</v>
      </c>
      <c r="F105" s="35"/>
      <c r="G105" s="23"/>
      <c r="H105" s="35"/>
      <c r="I105" s="35"/>
      <c r="J105" s="31">
        <v>3.1419999999999999</v>
      </c>
      <c r="K105" s="23">
        <v>3.1419999999999999</v>
      </c>
      <c r="L105" s="41"/>
    </row>
    <row r="106" spans="3:12" ht="15.75" x14ac:dyDescent="0.25">
      <c r="C106" s="26">
        <v>47</v>
      </c>
      <c r="D106" s="27" t="s">
        <v>65</v>
      </c>
      <c r="E106" s="28" t="s">
        <v>17</v>
      </c>
      <c r="F106" s="29"/>
      <c r="G106" s="30"/>
      <c r="H106" s="29"/>
      <c r="I106" s="29"/>
      <c r="J106" s="31">
        <v>3.0000000000000001E-3</v>
      </c>
      <c r="K106" s="23">
        <v>3.0000000000000001E-3</v>
      </c>
      <c r="L106" s="41"/>
    </row>
    <row r="107" spans="3:12" ht="15.75" x14ac:dyDescent="0.25">
      <c r="C107" s="34"/>
      <c r="D107" s="28"/>
      <c r="E107" s="28" t="s">
        <v>18</v>
      </c>
      <c r="F107" s="35"/>
      <c r="G107" s="23"/>
      <c r="H107" s="35"/>
      <c r="I107" s="35"/>
      <c r="J107" s="31">
        <v>8.4499999999999993</v>
      </c>
      <c r="K107" s="23">
        <v>8.4499999999999993</v>
      </c>
      <c r="L107" s="41"/>
    </row>
    <row r="108" spans="3:12" ht="15.75" x14ac:dyDescent="0.25">
      <c r="C108" s="26">
        <v>48</v>
      </c>
      <c r="D108" s="27" t="s">
        <v>66</v>
      </c>
      <c r="E108" s="28" t="s">
        <v>17</v>
      </c>
      <c r="F108" s="29"/>
      <c r="G108" s="30"/>
      <c r="H108" s="29"/>
      <c r="I108" s="29"/>
      <c r="J108" s="31">
        <v>7.0000000000000001E-3</v>
      </c>
      <c r="K108" s="23">
        <v>7.0000000000000001E-3</v>
      </c>
      <c r="L108" s="33"/>
    </row>
    <row r="109" spans="3:12" ht="15.75" x14ac:dyDescent="0.25">
      <c r="C109" s="34"/>
      <c r="D109" s="28"/>
      <c r="E109" s="28" t="s">
        <v>18</v>
      </c>
      <c r="F109" s="35"/>
      <c r="G109" s="23"/>
      <c r="H109" s="35"/>
      <c r="I109" s="35"/>
      <c r="J109" s="31">
        <v>7.2809999999999997</v>
      </c>
      <c r="K109" s="23">
        <v>7.2809999999999997</v>
      </c>
      <c r="L109" s="33"/>
    </row>
    <row r="110" spans="3:12" ht="15.75" x14ac:dyDescent="0.25">
      <c r="C110" s="26">
        <v>49</v>
      </c>
      <c r="D110" s="27" t="s">
        <v>67</v>
      </c>
      <c r="E110" s="28" t="s">
        <v>17</v>
      </c>
      <c r="F110" s="29"/>
      <c r="G110" s="30"/>
      <c r="H110" s="29"/>
      <c r="I110" s="29"/>
      <c r="J110" s="31">
        <v>7.0000000000000001E-3</v>
      </c>
      <c r="K110" s="23">
        <v>7.0000000000000001E-3</v>
      </c>
      <c r="L110" s="33"/>
    </row>
    <row r="111" spans="3:12" ht="15.75" x14ac:dyDescent="0.25">
      <c r="C111" s="34"/>
      <c r="D111" s="28"/>
      <c r="E111" s="28" t="s">
        <v>18</v>
      </c>
      <c r="F111" s="35"/>
      <c r="G111" s="23"/>
      <c r="H111" s="35"/>
      <c r="I111" s="35"/>
      <c r="J111" s="31">
        <v>7.2809999999999997</v>
      </c>
      <c r="K111" s="23">
        <v>7.2809999999999997</v>
      </c>
      <c r="L111" s="33"/>
    </row>
    <row r="112" spans="3:12" ht="15.75" x14ac:dyDescent="0.25">
      <c r="C112" s="26">
        <v>50</v>
      </c>
      <c r="D112" s="28" t="s">
        <v>68</v>
      </c>
      <c r="E112" s="28" t="s">
        <v>17</v>
      </c>
      <c r="F112" s="35"/>
      <c r="G112" s="23"/>
      <c r="H112" s="35"/>
      <c r="I112" s="35"/>
      <c r="J112" s="31">
        <v>0.26100000000000001</v>
      </c>
      <c r="K112" s="23"/>
      <c r="L112" s="43">
        <v>6.0999999999999999E-2</v>
      </c>
    </row>
    <row r="113" spans="3:12" ht="15.75" x14ac:dyDescent="0.25">
      <c r="C113" s="34"/>
      <c r="D113" s="28"/>
      <c r="E113" s="28" t="s">
        <v>18</v>
      </c>
      <c r="F113" s="35"/>
      <c r="G113" s="23"/>
      <c r="H113" s="35"/>
      <c r="I113" s="35"/>
      <c r="J113" s="31">
        <v>152.94999999999999</v>
      </c>
      <c r="K113" s="23"/>
      <c r="L113" s="43">
        <v>87.125</v>
      </c>
    </row>
    <row r="114" spans="3:12" ht="15.75" x14ac:dyDescent="0.25">
      <c r="C114" s="26">
        <v>51</v>
      </c>
      <c r="D114" s="27" t="s">
        <v>69</v>
      </c>
      <c r="E114" s="28" t="s">
        <v>17</v>
      </c>
      <c r="F114" s="29"/>
      <c r="G114" s="30"/>
      <c r="H114" s="29"/>
      <c r="I114" s="29"/>
      <c r="J114" s="31">
        <v>5.0000000000000001E-3</v>
      </c>
      <c r="K114" s="23">
        <v>5.0000000000000001E-3</v>
      </c>
      <c r="L114" s="41"/>
    </row>
    <row r="115" spans="3:12" ht="15.75" x14ac:dyDescent="0.25">
      <c r="C115" s="34"/>
      <c r="D115" s="28"/>
      <c r="E115" s="28" t="s">
        <v>18</v>
      </c>
      <c r="F115" s="35"/>
      <c r="G115" s="23"/>
      <c r="H115" s="35"/>
      <c r="I115" s="35"/>
      <c r="J115" s="31">
        <v>5.2370000000000001</v>
      </c>
      <c r="K115" s="23">
        <v>5.2370000000000001</v>
      </c>
      <c r="L115" s="41"/>
    </row>
    <row r="116" spans="3:12" ht="15.75" x14ac:dyDescent="0.25">
      <c r="C116" s="26">
        <v>52</v>
      </c>
      <c r="D116" s="27" t="s">
        <v>70</v>
      </c>
      <c r="E116" s="28" t="s">
        <v>17</v>
      </c>
      <c r="F116" s="29"/>
      <c r="G116" s="30"/>
      <c r="H116" s="29"/>
      <c r="I116" s="29"/>
      <c r="J116" s="31">
        <v>2.5000000000000001E-3</v>
      </c>
      <c r="K116" s="23">
        <v>2.5000000000000001E-3</v>
      </c>
      <c r="L116" s="41"/>
    </row>
    <row r="117" spans="3:12" ht="15.75" x14ac:dyDescent="0.25">
      <c r="C117" s="34"/>
      <c r="D117" s="28"/>
      <c r="E117" s="28" t="s">
        <v>18</v>
      </c>
      <c r="F117" s="35"/>
      <c r="G117" s="23"/>
      <c r="H117" s="35"/>
      <c r="I117" s="35"/>
      <c r="J117" s="31">
        <v>2.6179999999999999</v>
      </c>
      <c r="K117" s="23">
        <v>2.6179999999999999</v>
      </c>
      <c r="L117" s="41"/>
    </row>
    <row r="118" spans="3:12" ht="15.75" x14ac:dyDescent="0.25">
      <c r="C118" s="26">
        <v>53</v>
      </c>
      <c r="D118" s="27" t="s">
        <v>71</v>
      </c>
      <c r="E118" s="28" t="s">
        <v>17</v>
      </c>
      <c r="F118" s="29"/>
      <c r="G118" s="30"/>
      <c r="H118" s="29"/>
      <c r="I118" s="29"/>
      <c r="J118" s="31">
        <f>K118+L118</f>
        <v>8.9999999999999993E-3</v>
      </c>
      <c r="K118" s="23">
        <v>8.9999999999999993E-3</v>
      </c>
      <c r="L118" s="41"/>
    </row>
    <row r="119" spans="3:12" ht="15.75" x14ac:dyDescent="0.25">
      <c r="C119" s="34"/>
      <c r="D119" s="28"/>
      <c r="E119" s="28" t="s">
        <v>18</v>
      </c>
      <c r="F119" s="35"/>
      <c r="G119" s="23"/>
      <c r="H119" s="35"/>
      <c r="I119" s="35"/>
      <c r="J119" s="31">
        <f>K119+L119</f>
        <v>10.911</v>
      </c>
      <c r="K119" s="23">
        <v>10.911</v>
      </c>
      <c r="L119" s="41"/>
    </row>
    <row r="120" spans="3:12" ht="15.75" x14ac:dyDescent="0.25">
      <c r="C120" s="26">
        <v>54</v>
      </c>
      <c r="D120" s="27" t="s">
        <v>72</v>
      </c>
      <c r="E120" s="28" t="s">
        <v>17</v>
      </c>
      <c r="F120" s="29"/>
      <c r="G120" s="30"/>
      <c r="H120" s="29"/>
      <c r="I120" s="29"/>
      <c r="J120" s="31">
        <v>7.0000000000000001E-3</v>
      </c>
      <c r="K120" s="23">
        <v>7.0000000000000001E-3</v>
      </c>
      <c r="L120" s="33"/>
    </row>
    <row r="121" spans="3:12" ht="15.75" x14ac:dyDescent="0.25">
      <c r="C121" s="34"/>
      <c r="D121" s="28"/>
      <c r="E121" s="28" t="s">
        <v>18</v>
      </c>
      <c r="F121" s="35"/>
      <c r="G121" s="23"/>
      <c r="H121" s="35"/>
      <c r="I121" s="35"/>
      <c r="J121" s="31">
        <v>7.2809999999999997</v>
      </c>
      <c r="K121" s="23">
        <v>7.2809999999999997</v>
      </c>
      <c r="L121" s="33"/>
    </row>
    <row r="122" spans="3:12" ht="15.75" x14ac:dyDescent="0.25">
      <c r="C122" s="26">
        <v>55</v>
      </c>
      <c r="D122" s="28" t="s">
        <v>73</v>
      </c>
      <c r="E122" s="28" t="s">
        <v>17</v>
      </c>
      <c r="F122" s="35"/>
      <c r="G122" s="23"/>
      <c r="H122" s="35"/>
      <c r="I122" s="35"/>
      <c r="J122" s="31">
        <v>0</v>
      </c>
      <c r="K122" s="23"/>
      <c r="L122" s="24">
        <v>0.26100000000000001</v>
      </c>
    </row>
    <row r="123" spans="3:12" ht="15.75" x14ac:dyDescent="0.25">
      <c r="C123" s="34"/>
      <c r="D123" s="28"/>
      <c r="E123" s="28" t="s">
        <v>18</v>
      </c>
      <c r="F123" s="35"/>
      <c r="G123" s="23"/>
      <c r="H123" s="35"/>
      <c r="I123" s="35"/>
      <c r="J123" s="31">
        <v>0</v>
      </c>
      <c r="K123" s="23"/>
      <c r="L123" s="24">
        <v>152.94999999999999</v>
      </c>
    </row>
    <row r="124" spans="3:12" ht="15" x14ac:dyDescent="0.25">
      <c r="C124" s="26">
        <v>56</v>
      </c>
      <c r="D124" s="36" t="s">
        <v>74</v>
      </c>
      <c r="E124" s="37" t="s">
        <v>17</v>
      </c>
      <c r="F124" s="38"/>
      <c r="G124" s="38"/>
      <c r="H124" s="38"/>
      <c r="I124" s="38"/>
      <c r="J124" s="39">
        <f t="shared" ref="J124:J133" si="2">K124+L124</f>
        <v>0.01</v>
      </c>
      <c r="K124" s="40">
        <v>0.01</v>
      </c>
      <c r="L124" s="40"/>
    </row>
    <row r="125" spans="3:12" ht="15" x14ac:dyDescent="0.25">
      <c r="C125" s="34"/>
      <c r="D125" s="37"/>
      <c r="E125" s="37" t="s">
        <v>18</v>
      </c>
      <c r="F125" s="24"/>
      <c r="G125" s="24"/>
      <c r="H125" s="24"/>
      <c r="I125" s="24"/>
      <c r="J125" s="39">
        <f t="shared" si="2"/>
        <v>13.212</v>
      </c>
      <c r="K125" s="40">
        <v>13.212</v>
      </c>
      <c r="L125" s="40"/>
    </row>
    <row r="126" spans="3:12" ht="15.75" x14ac:dyDescent="0.25">
      <c r="C126" s="26">
        <v>57</v>
      </c>
      <c r="D126" s="27" t="s">
        <v>75</v>
      </c>
      <c r="E126" s="28" t="s">
        <v>17</v>
      </c>
      <c r="F126" s="29"/>
      <c r="G126" s="30"/>
      <c r="H126" s="29"/>
      <c r="I126" s="29"/>
      <c r="J126" s="31">
        <f t="shared" si="2"/>
        <v>1E-3</v>
      </c>
      <c r="K126" s="23">
        <v>1E-3</v>
      </c>
      <c r="L126" s="33"/>
    </row>
    <row r="127" spans="3:12" ht="15.75" x14ac:dyDescent="0.25">
      <c r="C127" s="34"/>
      <c r="D127" s="28"/>
      <c r="E127" s="28" t="s">
        <v>18</v>
      </c>
      <c r="F127" s="35"/>
      <c r="G127" s="23"/>
      <c r="H127" s="35"/>
      <c r="I127" s="35"/>
      <c r="J127" s="31">
        <f t="shared" si="2"/>
        <v>1.04</v>
      </c>
      <c r="K127" s="23">
        <v>1.04</v>
      </c>
      <c r="L127" s="33"/>
    </row>
    <row r="128" spans="3:12" ht="15.75" x14ac:dyDescent="0.25">
      <c r="C128" s="26">
        <v>58</v>
      </c>
      <c r="D128" s="27" t="s">
        <v>76</v>
      </c>
      <c r="E128" s="28" t="s">
        <v>17</v>
      </c>
      <c r="F128" s="29"/>
      <c r="G128" s="30"/>
      <c r="H128" s="29"/>
      <c r="I128" s="29"/>
      <c r="J128" s="31">
        <f t="shared" si="2"/>
        <v>1E-3</v>
      </c>
      <c r="K128" s="23">
        <v>1E-3</v>
      </c>
      <c r="L128" s="33"/>
    </row>
    <row r="129" spans="3:14" ht="15.75" x14ac:dyDescent="0.25">
      <c r="C129" s="34"/>
      <c r="D129" s="28"/>
      <c r="E129" s="28" t="s">
        <v>18</v>
      </c>
      <c r="F129" s="35"/>
      <c r="G129" s="23"/>
      <c r="H129" s="35"/>
      <c r="I129" s="35"/>
      <c r="J129" s="31">
        <f t="shared" si="2"/>
        <v>1.04</v>
      </c>
      <c r="K129" s="23">
        <v>1.04</v>
      </c>
      <c r="L129" s="33"/>
    </row>
    <row r="130" spans="3:14" ht="15.75" x14ac:dyDescent="0.25">
      <c r="C130" s="26">
        <v>59</v>
      </c>
      <c r="D130" s="27" t="s">
        <v>77</v>
      </c>
      <c r="E130" s="28" t="s">
        <v>17</v>
      </c>
      <c r="F130" s="29"/>
      <c r="G130" s="30"/>
      <c r="H130" s="29"/>
      <c r="I130" s="29"/>
      <c r="J130" s="31">
        <f t="shared" si="2"/>
        <v>1E-3</v>
      </c>
      <c r="K130" s="23">
        <v>1E-3</v>
      </c>
      <c r="L130" s="33"/>
    </row>
    <row r="131" spans="3:14" ht="15.75" x14ac:dyDescent="0.25">
      <c r="C131" s="34"/>
      <c r="D131" s="28"/>
      <c r="E131" s="28" t="s">
        <v>18</v>
      </c>
      <c r="F131" s="35"/>
      <c r="G131" s="23"/>
      <c r="H131" s="35"/>
      <c r="I131" s="35"/>
      <c r="J131" s="31">
        <f t="shared" si="2"/>
        <v>1.04</v>
      </c>
      <c r="K131" s="23">
        <v>1.04</v>
      </c>
      <c r="L131" s="33"/>
    </row>
    <row r="132" spans="3:14" ht="15.75" x14ac:dyDescent="0.25">
      <c r="C132" s="26">
        <v>60</v>
      </c>
      <c r="D132" s="27" t="s">
        <v>78</v>
      </c>
      <c r="E132" s="28" t="s">
        <v>17</v>
      </c>
      <c r="F132" s="29"/>
      <c r="G132" s="30"/>
      <c r="H132" s="29"/>
      <c r="I132" s="29"/>
      <c r="J132" s="31">
        <f t="shared" si="2"/>
        <v>1E-3</v>
      </c>
      <c r="K132" s="23">
        <v>1E-3</v>
      </c>
      <c r="L132" s="41"/>
    </row>
    <row r="133" spans="3:14" ht="15.75" x14ac:dyDescent="0.25">
      <c r="C133" s="34"/>
      <c r="D133" s="44"/>
      <c r="E133" s="44" t="s">
        <v>18</v>
      </c>
      <c r="F133" s="45"/>
      <c r="G133" s="46"/>
      <c r="H133" s="45"/>
      <c r="I133" s="45"/>
      <c r="J133" s="47">
        <f t="shared" si="2"/>
        <v>1.0469999999999999</v>
      </c>
      <c r="K133" s="46">
        <v>1.0469999999999999</v>
      </c>
      <c r="L133" s="48"/>
    </row>
    <row r="134" spans="3:14" ht="15.75" x14ac:dyDescent="0.25">
      <c r="C134" s="26">
        <v>61</v>
      </c>
      <c r="D134" s="27" t="s">
        <v>79</v>
      </c>
      <c r="E134" s="28" t="s">
        <v>17</v>
      </c>
      <c r="F134" s="29"/>
      <c r="G134" s="30"/>
      <c r="H134" s="29"/>
      <c r="I134" s="29"/>
      <c r="J134" s="31">
        <v>8.9999999999999993E-3</v>
      </c>
      <c r="K134" s="23">
        <v>8.9999999999999993E-3</v>
      </c>
      <c r="L134" s="33"/>
    </row>
    <row r="135" spans="3:14" ht="15.75" x14ac:dyDescent="0.25">
      <c r="C135" s="34"/>
      <c r="D135" s="28"/>
      <c r="E135" s="28" t="s">
        <v>18</v>
      </c>
      <c r="F135" s="35"/>
      <c r="G135" s="23"/>
      <c r="H135" s="35"/>
      <c r="I135" s="35"/>
      <c r="J135" s="31">
        <v>11.574999999999999</v>
      </c>
      <c r="K135" s="23">
        <v>11.574999999999999</v>
      </c>
      <c r="L135" s="33"/>
    </row>
    <row r="136" spans="3:14" ht="15.75" x14ac:dyDescent="0.25">
      <c r="C136" s="26">
        <v>62</v>
      </c>
      <c r="D136" s="49" t="s">
        <v>80</v>
      </c>
      <c r="E136" s="19" t="s">
        <v>17</v>
      </c>
      <c r="F136" s="20"/>
      <c r="G136" s="21"/>
      <c r="H136" s="20"/>
      <c r="I136" s="20"/>
      <c r="J136" s="31">
        <v>7.0000000000000001E-3</v>
      </c>
      <c r="K136" s="23">
        <v>7.0000000000000001E-3</v>
      </c>
      <c r="L136" s="33"/>
    </row>
    <row r="137" spans="3:14" ht="15.75" x14ac:dyDescent="0.25">
      <c r="C137" s="34"/>
      <c r="D137" s="19"/>
      <c r="E137" s="19" t="s">
        <v>18</v>
      </c>
      <c r="F137" s="50"/>
      <c r="G137" s="51"/>
      <c r="H137" s="50"/>
      <c r="I137" s="50"/>
      <c r="J137" s="31">
        <v>7.2809999999999997</v>
      </c>
      <c r="K137" s="23">
        <v>7.2809999999999997</v>
      </c>
      <c r="L137" s="33"/>
    </row>
    <row r="138" spans="3:14" ht="15.75" x14ac:dyDescent="0.25">
      <c r="C138" s="26">
        <v>63</v>
      </c>
      <c r="D138" s="27" t="s">
        <v>81</v>
      </c>
      <c r="E138" s="28" t="s">
        <v>17</v>
      </c>
      <c r="F138" s="29"/>
      <c r="G138" s="30"/>
      <c r="H138" s="29"/>
      <c r="I138" s="29"/>
      <c r="J138" s="31">
        <f>K138+L138</f>
        <v>1E-3</v>
      </c>
      <c r="K138" s="23">
        <v>1E-3</v>
      </c>
      <c r="L138" s="33"/>
      <c r="N138" s="52"/>
    </row>
    <row r="139" spans="3:14" ht="15.75" x14ac:dyDescent="0.25">
      <c r="C139" s="34"/>
      <c r="D139" s="28"/>
      <c r="E139" s="28" t="s">
        <v>18</v>
      </c>
      <c r="F139" s="35"/>
      <c r="G139" s="23"/>
      <c r="H139" s="35"/>
      <c r="I139" s="35"/>
      <c r="J139" s="31">
        <f>K139+L139</f>
        <v>1.04</v>
      </c>
      <c r="K139" s="23">
        <v>1.04</v>
      </c>
      <c r="L139" s="33"/>
      <c r="N139" s="52"/>
    </row>
    <row r="140" spans="3:14" ht="15.75" x14ac:dyDescent="0.25">
      <c r="C140" s="26">
        <v>64</v>
      </c>
      <c r="D140" s="49" t="s">
        <v>82</v>
      </c>
      <c r="E140" s="19" t="s">
        <v>17</v>
      </c>
      <c r="F140" s="20"/>
      <c r="G140" s="21"/>
      <c r="H140" s="20"/>
      <c r="I140" s="20"/>
      <c r="J140" s="31">
        <f>K140+L140</f>
        <v>1.4E-2</v>
      </c>
      <c r="K140" s="23">
        <f>0.007+0.007</f>
        <v>1.4E-2</v>
      </c>
      <c r="L140" s="33"/>
    </row>
    <row r="141" spans="3:14" ht="15.75" x14ac:dyDescent="0.25">
      <c r="C141" s="34"/>
      <c r="D141" s="53"/>
      <c r="E141" s="53" t="s">
        <v>18</v>
      </c>
      <c r="F141" s="54"/>
      <c r="G141" s="55"/>
      <c r="H141" s="54"/>
      <c r="I141" s="54"/>
      <c r="J141" s="31">
        <f>K141+L141</f>
        <v>14.661</v>
      </c>
      <c r="K141" s="46">
        <f>7.281+7.38</f>
        <v>14.661</v>
      </c>
      <c r="L141" s="56"/>
    </row>
    <row r="142" spans="3:14" ht="15.75" x14ac:dyDescent="0.25">
      <c r="C142" s="26">
        <v>65</v>
      </c>
      <c r="D142" s="27" t="s">
        <v>83</v>
      </c>
      <c r="E142" s="28" t="s">
        <v>17</v>
      </c>
      <c r="F142" s="29"/>
      <c r="G142" s="30"/>
      <c r="H142" s="29"/>
      <c r="I142" s="29"/>
      <c r="J142" s="31">
        <v>6.0000000000000001E-3</v>
      </c>
      <c r="K142" s="23">
        <v>6.0000000000000001E-3</v>
      </c>
      <c r="L142" s="33"/>
    </row>
    <row r="143" spans="3:14" ht="16.5" customHeight="1" x14ac:dyDescent="0.25">
      <c r="C143" s="34"/>
      <c r="D143" s="28"/>
      <c r="E143" s="28" t="s">
        <v>18</v>
      </c>
      <c r="F143" s="35"/>
      <c r="G143" s="23"/>
      <c r="H143" s="35"/>
      <c r="I143" s="35"/>
      <c r="J143" s="31">
        <v>6.282</v>
      </c>
      <c r="K143" s="23">
        <v>6.282</v>
      </c>
      <c r="L143" s="33"/>
    </row>
    <row r="144" spans="3:14" ht="15.75" x14ac:dyDescent="0.25">
      <c r="C144" s="26">
        <v>66</v>
      </c>
      <c r="D144" s="27" t="s">
        <v>84</v>
      </c>
      <c r="E144" s="28" t="s">
        <v>17</v>
      </c>
      <c r="F144" s="29"/>
      <c r="G144" s="30"/>
      <c r="H144" s="29"/>
      <c r="I144" s="29"/>
      <c r="J144" s="31">
        <f>K144+L144</f>
        <v>2E-3</v>
      </c>
      <c r="K144" s="23">
        <v>2E-3</v>
      </c>
      <c r="L144" s="33"/>
    </row>
    <row r="145" spans="3:14" ht="15.75" x14ac:dyDescent="0.25">
      <c r="C145" s="34"/>
      <c r="D145" s="28"/>
      <c r="E145" s="28" t="s">
        <v>18</v>
      </c>
      <c r="F145" s="35"/>
      <c r="G145" s="23"/>
      <c r="H145" s="35"/>
      <c r="I145" s="35"/>
      <c r="J145" s="31">
        <f>K145+L145</f>
        <v>2.0790000000000002</v>
      </c>
      <c r="K145" s="23">
        <v>2.0790000000000002</v>
      </c>
      <c r="L145" s="33"/>
    </row>
    <row r="146" spans="3:14" ht="15" x14ac:dyDescent="0.25">
      <c r="C146" s="26">
        <v>67</v>
      </c>
      <c r="D146" s="36" t="s">
        <v>85</v>
      </c>
      <c r="E146" s="37" t="s">
        <v>17</v>
      </c>
      <c r="F146" s="38"/>
      <c r="G146" s="38"/>
      <c r="H146" s="38"/>
      <c r="I146" s="38"/>
      <c r="J146" s="39">
        <v>0.122</v>
      </c>
      <c r="K146" s="40"/>
      <c r="L146" s="40">
        <v>0.122</v>
      </c>
      <c r="N146" s="52"/>
    </row>
    <row r="147" spans="3:14" ht="15" x14ac:dyDescent="0.25">
      <c r="C147" s="34"/>
      <c r="D147" s="37"/>
      <c r="E147" s="37" t="s">
        <v>18</v>
      </c>
      <c r="F147" s="24"/>
      <c r="G147" s="24"/>
      <c r="H147" s="24"/>
      <c r="I147" s="24"/>
      <c r="J147" s="39">
        <v>164.88399999999999</v>
      </c>
      <c r="K147" s="40"/>
      <c r="L147" s="40">
        <v>164.88399999999999</v>
      </c>
      <c r="N147" s="52"/>
    </row>
    <row r="148" spans="3:14" ht="15" x14ac:dyDescent="0.25">
      <c r="C148" s="26">
        <v>68</v>
      </c>
      <c r="D148" s="36" t="s">
        <v>86</v>
      </c>
      <c r="E148" s="37" t="s">
        <v>17</v>
      </c>
      <c r="F148" s="38"/>
      <c r="G148" s="38"/>
      <c r="H148" s="38"/>
      <c r="I148" s="38"/>
      <c r="J148" s="39">
        <v>0.122</v>
      </c>
      <c r="K148" s="40"/>
      <c r="L148" s="40">
        <v>0.122</v>
      </c>
    </row>
    <row r="149" spans="3:14" ht="15" x14ac:dyDescent="0.25">
      <c r="C149" s="34"/>
      <c r="D149" s="37"/>
      <c r="E149" s="37" t="s">
        <v>18</v>
      </c>
      <c r="F149" s="24"/>
      <c r="G149" s="24"/>
      <c r="H149" s="24"/>
      <c r="I149" s="24"/>
      <c r="J149" s="39">
        <v>203.571</v>
      </c>
      <c r="K149" s="40"/>
      <c r="L149" s="40">
        <v>203.571</v>
      </c>
    </row>
    <row r="150" spans="3:14" ht="15" x14ac:dyDescent="0.25">
      <c r="C150" s="26">
        <v>69</v>
      </c>
      <c r="D150" s="36" t="s">
        <v>87</v>
      </c>
      <c r="E150" s="37" t="s">
        <v>17</v>
      </c>
      <c r="F150" s="38"/>
      <c r="G150" s="38"/>
      <c r="H150" s="38"/>
      <c r="I150" s="38"/>
      <c r="J150" s="39">
        <v>8.9999999999999993E-3</v>
      </c>
      <c r="K150" s="40">
        <v>8.9999999999999993E-3</v>
      </c>
      <c r="L150" s="40"/>
      <c r="N150" s="57"/>
    </row>
    <row r="151" spans="3:14" ht="15" x14ac:dyDescent="0.25">
      <c r="C151" s="34"/>
      <c r="D151" s="37"/>
      <c r="E151" s="37" t="s">
        <v>18</v>
      </c>
      <c r="F151" s="24"/>
      <c r="G151" s="24"/>
      <c r="H151" s="24"/>
      <c r="I151" s="24"/>
      <c r="J151" s="39">
        <v>11.734</v>
      </c>
      <c r="K151" s="40">
        <v>11.734</v>
      </c>
      <c r="L151" s="40"/>
      <c r="N151" s="57"/>
    </row>
    <row r="153" spans="3:14" x14ac:dyDescent="0.2">
      <c r="C153" s="58" t="s">
        <v>88</v>
      </c>
      <c r="D153" s="58"/>
      <c r="E153" s="58"/>
      <c r="F153" s="58"/>
      <c r="G153" s="58" t="s">
        <v>89</v>
      </c>
      <c r="J153" s="58" t="s">
        <v>89</v>
      </c>
    </row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</sheetData>
  <mergeCells count="8">
    <mergeCell ref="C7:L7"/>
    <mergeCell ref="C9:C11"/>
    <mergeCell ref="D9:D11"/>
    <mergeCell ref="E9:E11"/>
    <mergeCell ref="F9:F11"/>
    <mergeCell ref="G9:L9"/>
    <mergeCell ref="G10:I10"/>
    <mergeCell ref="J10:L10"/>
  </mergeCells>
  <pageMargins left="0.31496062992125984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 9 мес.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2017-11-08T14:21:27Z</dcterms:created>
  <dcterms:modified xsi:type="dcterms:W3CDTF">2017-11-08T14:21:49Z</dcterms:modified>
</cp:coreProperties>
</file>